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giyama-akihiro\Desktop\電気契約\入札必要書式様式一式\山県市　入札資料\本\様式\"/>
    </mc:Choice>
  </mc:AlternateContent>
  <xr:revisionPtr revIDLastSave="0" documentId="13_ncr:1_{A414989F-CC0D-4D5E-B3DA-6879218AA8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算定書一覧表" sheetId="23" r:id="rId1"/>
    <sheet name="①夏季その他季" sheetId="17" r:id="rId2"/>
    <sheet name="②夏季その他季" sheetId="24" r:id="rId3"/>
    <sheet name="③夏季その他季" sheetId="25" r:id="rId4"/>
    <sheet name="④夏季その他季" sheetId="26" r:id="rId5"/>
    <sheet name="⑤夏季その他季" sheetId="27" r:id="rId6"/>
    <sheet name="⑥夏季その他季" sheetId="28" r:id="rId7"/>
    <sheet name="⑦夏季その他季" sheetId="29" r:id="rId8"/>
    <sheet name="⑧夏季その他季" sheetId="30" r:id="rId9"/>
    <sheet name="⑨夏季その他季" sheetId="31" r:id="rId10"/>
    <sheet name="⑩夏季その他季" sheetId="32" r:id="rId11"/>
    <sheet name="⑪夏季その他季" sheetId="33" r:id="rId12"/>
    <sheet name="⑫夏季その他季" sheetId="34" r:id="rId13"/>
    <sheet name="⑬夏季その他季" sheetId="35" r:id="rId14"/>
    <sheet name="⑭夏季その他" sheetId="36" r:id="rId15"/>
    <sheet name="⑮夏季その他" sheetId="37" r:id="rId16"/>
    <sheet name="⑯夏季その他" sheetId="38" r:id="rId17"/>
    <sheet name="⑰夏季その他" sheetId="39" r:id="rId18"/>
    <sheet name="⑱夏季その他" sheetId="40" r:id="rId19"/>
    <sheet name="⑲夏季その他" sheetId="41" r:id="rId20"/>
    <sheet name="㉔夏季その他" sheetId="42" r:id="rId21"/>
    <sheet name="㉕夏季その他" sheetId="43" r:id="rId22"/>
    <sheet name="⑳夜間昼間重負荷" sheetId="20" r:id="rId23"/>
    <sheet name="㉑夜間昼間重負荷" sheetId="45" r:id="rId24"/>
    <sheet name="㉒夜間昼間重負荷" sheetId="46" r:id="rId25"/>
    <sheet name="㉓夜間昼間重負荷" sheetId="47" r:id="rId26"/>
    <sheet name="㉖夜間昼間重負荷" sheetId="48" r:id="rId27"/>
    <sheet name="㉗夜間昼間重負荷" sheetId="49" r:id="rId28"/>
    <sheet name="㉘夜間昼間重負荷" sheetId="50" r:id="rId29"/>
    <sheet name="㉙夜間昼間重負荷" sheetId="51" r:id="rId30"/>
  </sheets>
  <definedNames>
    <definedName name="_xlnm.Print_Area" localSheetId="1">①夏季その他季!$A$1:$N$30</definedName>
    <definedName name="_xlnm.Print_Area" localSheetId="2">②夏季その他季!$A$1:$N$30</definedName>
    <definedName name="_xlnm.Print_Area" localSheetId="3">③夏季その他季!$A$1:$N$30</definedName>
    <definedName name="_xlnm.Print_Area" localSheetId="4">④夏季その他季!$A$1:$N$30</definedName>
    <definedName name="_xlnm.Print_Area" localSheetId="5">⑤夏季その他季!$A$1:$N$30</definedName>
    <definedName name="_xlnm.Print_Area" localSheetId="6">⑥夏季その他季!$A$1:$N$30</definedName>
    <definedName name="_xlnm.Print_Area" localSheetId="7">⑦夏季その他季!$A$1:$N$30</definedName>
    <definedName name="_xlnm.Print_Area" localSheetId="8">⑧夏季その他季!$A$1:$N$30</definedName>
    <definedName name="_xlnm.Print_Area" localSheetId="9">⑨夏季その他季!$A$1:$N$30</definedName>
    <definedName name="_xlnm.Print_Area" localSheetId="10">⑩夏季その他季!$A$1:$N$30</definedName>
    <definedName name="_xlnm.Print_Area" localSheetId="11">⑪夏季その他季!$A$1:$N$30</definedName>
    <definedName name="_xlnm.Print_Area" localSheetId="12">⑫夏季その他季!$A$1:$N$30</definedName>
    <definedName name="_xlnm.Print_Area" localSheetId="13">⑬夏季その他季!$A$1:$N$30</definedName>
    <definedName name="_xlnm.Print_Area" localSheetId="14">⑭夏季その他!$A$1:$N$30</definedName>
    <definedName name="_xlnm.Print_Area" localSheetId="15">⑮夏季その他!$A$1:$N$30</definedName>
    <definedName name="_xlnm.Print_Area" localSheetId="16">⑯夏季その他!$A$1:$N$30</definedName>
    <definedName name="_xlnm.Print_Area" localSheetId="17">⑰夏季その他!$A$1:$N$30</definedName>
    <definedName name="_xlnm.Print_Area" localSheetId="18">⑱夏季その他!$A$1:$N$30</definedName>
    <definedName name="_xlnm.Print_Area" localSheetId="19">⑲夏季その他!$A$1:$N$30</definedName>
    <definedName name="_xlnm.Print_Area" localSheetId="22">⑳夜間昼間重負荷!$A$1:$Q$30</definedName>
    <definedName name="_xlnm.Print_Area" localSheetId="23">'㉑夜間昼間重負荷'!$A$1:$Q$30</definedName>
    <definedName name="_xlnm.Print_Area" localSheetId="24">'㉒夜間昼間重負荷'!$A$1:$Q$30</definedName>
    <definedName name="_xlnm.Print_Area" localSheetId="25">'㉓夜間昼間重負荷'!$A$1:$Q$30</definedName>
    <definedName name="_xlnm.Print_Area" localSheetId="20">'㉔夏季その他'!$A$1:$N$30</definedName>
    <definedName name="_xlnm.Print_Area" localSheetId="21">'㉕夏季その他'!$A$1:$N$30</definedName>
    <definedName name="_xlnm.Print_Area" localSheetId="26">'㉖夜間昼間重負荷'!$A$1:$Q$30</definedName>
    <definedName name="_xlnm.Print_Area" localSheetId="27">'㉗夜間昼間重負荷'!$A$1:$Q$30</definedName>
    <definedName name="_xlnm.Print_Area" localSheetId="28">'㉘夜間昼間重負荷'!$A$1:$Q$30</definedName>
    <definedName name="_xlnm.Print_Area" localSheetId="29">'㉙夜間昼間重負荷'!$A$1:$Q$30</definedName>
    <definedName name="_xlnm.Print_Area" localSheetId="0">算定書一覧表!$A$1:$F$34</definedName>
    <definedName name="_xlnm.Print_Titles" localSheetId="0">算定書一覧表!#REF!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3" l="1"/>
  <c r="E3" i="23"/>
  <c r="E32" i="23" l="1"/>
  <c r="F22" i="51" l="1"/>
  <c r="E23" i="23"/>
  <c r="E26" i="23"/>
  <c r="M24" i="51"/>
  <c r="M24" i="50"/>
  <c r="M24" i="49"/>
  <c r="M24" i="48"/>
  <c r="M24" i="47"/>
  <c r="M24" i="46"/>
  <c r="M24" i="45"/>
  <c r="M24" i="20"/>
  <c r="J24" i="43"/>
  <c r="J24" i="42"/>
  <c r="J24" i="41"/>
  <c r="J24" i="40"/>
  <c r="J24" i="39"/>
  <c r="J24" i="37"/>
  <c r="J24" i="36"/>
  <c r="G24" i="35"/>
  <c r="J24" i="35"/>
  <c r="J24" i="32"/>
  <c r="J24" i="31"/>
  <c r="J24" i="30"/>
  <c r="J24" i="28"/>
  <c r="J24" i="26"/>
  <c r="J24" i="27"/>
  <c r="L15" i="26"/>
  <c r="J24" i="24"/>
  <c r="J24" i="17"/>
  <c r="O17" i="51"/>
  <c r="O16" i="51"/>
  <c r="O15" i="51"/>
  <c r="O17" i="50"/>
  <c r="O16" i="50"/>
  <c r="O15" i="50"/>
  <c r="J24" i="49"/>
  <c r="O17" i="49"/>
  <c r="O16" i="49"/>
  <c r="O15" i="49"/>
  <c r="O17" i="48"/>
  <c r="O16" i="48"/>
  <c r="O15" i="48"/>
  <c r="G24" i="47"/>
  <c r="J24" i="47"/>
  <c r="O17" i="47"/>
  <c r="O16" i="47"/>
  <c r="O15" i="47"/>
  <c r="G24" i="46"/>
  <c r="O17" i="46"/>
  <c r="O16" i="46"/>
  <c r="O15" i="46"/>
  <c r="X25" i="45"/>
  <c r="X24" i="45"/>
  <c r="W24" i="45"/>
  <c r="J24" i="45"/>
  <c r="G24" i="45"/>
  <c r="M17" i="45"/>
  <c r="J17" i="45"/>
  <c r="V15" i="45"/>
  <c r="J12" i="45"/>
  <c r="J13" i="45"/>
  <c r="J14" i="45"/>
  <c r="J18" i="45"/>
  <c r="J19" i="45"/>
  <c r="J16" i="45"/>
  <c r="M16" i="45"/>
  <c r="L12" i="45"/>
  <c r="V17" i="45"/>
  <c r="V16" i="45"/>
  <c r="O16" i="45" s="1"/>
  <c r="O15" i="45"/>
  <c r="O17" i="45"/>
  <c r="G24" i="20"/>
  <c r="O17" i="20"/>
  <c r="O16" i="20"/>
  <c r="O15" i="20"/>
  <c r="J24" i="20"/>
  <c r="I18" i="43"/>
  <c r="M18" i="43" s="1"/>
  <c r="L15" i="43"/>
  <c r="M15" i="43" s="1"/>
  <c r="Q24" i="42"/>
  <c r="R24" i="42"/>
  <c r="G18" i="42"/>
  <c r="G19" i="42"/>
  <c r="J15" i="42"/>
  <c r="J16" i="42"/>
  <c r="L15" i="42"/>
  <c r="M15" i="42" s="1"/>
  <c r="I18" i="41"/>
  <c r="M18" i="41" s="1"/>
  <c r="L15" i="41"/>
  <c r="M15" i="41" s="1"/>
  <c r="I18" i="40"/>
  <c r="M18" i="40" s="1"/>
  <c r="L15" i="40"/>
  <c r="M15" i="40" s="1"/>
  <c r="L15" i="39"/>
  <c r="M15" i="39" s="1"/>
  <c r="I18" i="39"/>
  <c r="M18" i="39" s="1"/>
  <c r="J24" i="38"/>
  <c r="I18" i="38"/>
  <c r="M18" i="38" s="1"/>
  <c r="L15" i="38"/>
  <c r="M15" i="38" s="1"/>
  <c r="G24" i="37"/>
  <c r="I18" i="37"/>
  <c r="M18" i="37" s="1"/>
  <c r="L15" i="37"/>
  <c r="M15" i="37" s="1"/>
  <c r="G24" i="36"/>
  <c r="I18" i="36"/>
  <c r="M18" i="36" s="1"/>
  <c r="L15" i="36"/>
  <c r="M15" i="36" s="1"/>
  <c r="I18" i="35" l="1"/>
  <c r="M18" i="35" s="1"/>
  <c r="L15" i="35"/>
  <c r="M15" i="35" s="1"/>
  <c r="J24" i="34"/>
  <c r="I18" i="34"/>
  <c r="M18" i="34" s="1"/>
  <c r="L15" i="34"/>
  <c r="M15" i="34" s="1"/>
  <c r="J24" i="33"/>
  <c r="I18" i="33"/>
  <c r="M18" i="33" s="1"/>
  <c r="L15" i="33"/>
  <c r="M15" i="33" s="1"/>
  <c r="I18" i="32"/>
  <c r="M18" i="32" s="1"/>
  <c r="L15" i="32"/>
  <c r="M15" i="32" s="1"/>
  <c r="I18" i="31"/>
  <c r="M18" i="31" s="1"/>
  <c r="L15" i="31"/>
  <c r="M15" i="31" s="1"/>
  <c r="I18" i="30"/>
  <c r="M18" i="30" s="1"/>
  <c r="L15" i="30"/>
  <c r="M15" i="30" s="1"/>
  <c r="J24" i="29"/>
  <c r="I18" i="29"/>
  <c r="M18" i="29" s="1"/>
  <c r="L15" i="29"/>
  <c r="M15" i="29" s="1"/>
  <c r="I18" i="28"/>
  <c r="M18" i="28" s="1"/>
  <c r="L15" i="28"/>
  <c r="M15" i="28" s="1"/>
  <c r="G24" i="27"/>
  <c r="I18" i="27"/>
  <c r="M18" i="27" s="1"/>
  <c r="L15" i="27"/>
  <c r="M15" i="27" s="1"/>
  <c r="G24" i="26"/>
  <c r="I18" i="26" l="1"/>
  <c r="M18" i="26" s="1"/>
  <c r="M15" i="26"/>
  <c r="J24" i="25"/>
  <c r="G24" i="25"/>
  <c r="I18" i="25"/>
  <c r="M18" i="25" s="1"/>
  <c r="L15" i="25"/>
  <c r="M15" i="25" s="1"/>
  <c r="G24" i="24"/>
  <c r="I18" i="24"/>
  <c r="M18" i="24" s="1"/>
  <c r="L15" i="24"/>
  <c r="M15" i="24" s="1"/>
  <c r="G24" i="17"/>
  <c r="G18" i="17"/>
  <c r="J15" i="17"/>
  <c r="L15" i="17"/>
  <c r="M15" i="17" s="1"/>
  <c r="G12" i="17"/>
  <c r="D32" i="23"/>
  <c r="J20" i="45" l="1"/>
  <c r="J21" i="45"/>
  <c r="J22" i="45"/>
  <c r="J23" i="45"/>
  <c r="J17" i="42"/>
  <c r="G20" i="42"/>
  <c r="G21" i="42"/>
  <c r="G22" i="42"/>
  <c r="G23" i="42"/>
  <c r="G13" i="42"/>
  <c r="G14" i="42"/>
  <c r="G12" i="42"/>
  <c r="R24" i="17"/>
  <c r="J17" i="17"/>
  <c r="J16" i="17"/>
  <c r="G20" i="17"/>
  <c r="G21" i="17"/>
  <c r="G22" i="17"/>
  <c r="G23" i="17"/>
  <c r="G19" i="17"/>
  <c r="G13" i="17"/>
  <c r="G14" i="17"/>
  <c r="Q24" i="17"/>
  <c r="U24" i="45"/>
  <c r="F12" i="17" l="1"/>
  <c r="I31" i="23"/>
  <c r="D6" i="51"/>
  <c r="J24" i="51"/>
  <c r="G24" i="51"/>
  <c r="L23" i="51"/>
  <c r="I23" i="51"/>
  <c r="F23" i="51"/>
  <c r="L22" i="51"/>
  <c r="I22" i="51"/>
  <c r="L21" i="51"/>
  <c r="I21" i="51"/>
  <c r="F21" i="51"/>
  <c r="L20" i="51"/>
  <c r="I20" i="51"/>
  <c r="F20" i="51"/>
  <c r="O18" i="51"/>
  <c r="L19" i="51"/>
  <c r="I19" i="51"/>
  <c r="F19" i="51"/>
  <c r="L18" i="51"/>
  <c r="I18" i="51"/>
  <c r="F18" i="51"/>
  <c r="L17" i="51"/>
  <c r="I17" i="51"/>
  <c r="P17" i="51" s="1"/>
  <c r="F17" i="51"/>
  <c r="L16" i="51"/>
  <c r="I16" i="51"/>
  <c r="F16" i="51"/>
  <c r="L15" i="51"/>
  <c r="I15" i="51"/>
  <c r="P15" i="51" s="1"/>
  <c r="F15" i="51"/>
  <c r="L14" i="51"/>
  <c r="I14" i="51"/>
  <c r="F14" i="51"/>
  <c r="L13" i="51"/>
  <c r="I13" i="51"/>
  <c r="F13" i="51"/>
  <c r="L12" i="51"/>
  <c r="I12" i="51"/>
  <c r="F12" i="51"/>
  <c r="D6" i="50"/>
  <c r="J24" i="50"/>
  <c r="G24" i="50"/>
  <c r="L23" i="50"/>
  <c r="I23" i="50"/>
  <c r="P23" i="50" s="1"/>
  <c r="F23" i="50"/>
  <c r="L22" i="50"/>
  <c r="I22" i="50"/>
  <c r="F22" i="50"/>
  <c r="L21" i="50"/>
  <c r="I21" i="50"/>
  <c r="F21" i="50"/>
  <c r="L20" i="50"/>
  <c r="I20" i="50"/>
  <c r="P20" i="50" s="1"/>
  <c r="F20" i="50"/>
  <c r="O18" i="50"/>
  <c r="L19" i="50"/>
  <c r="I19" i="50"/>
  <c r="F19" i="50"/>
  <c r="L18" i="50"/>
  <c r="I18" i="50"/>
  <c r="P18" i="50" s="1"/>
  <c r="F18" i="50"/>
  <c r="L17" i="50"/>
  <c r="I17" i="50"/>
  <c r="F17" i="50"/>
  <c r="L16" i="50"/>
  <c r="I16" i="50"/>
  <c r="F16" i="50"/>
  <c r="L15" i="50"/>
  <c r="I15" i="50"/>
  <c r="F15" i="50"/>
  <c r="L14" i="50"/>
  <c r="I14" i="50"/>
  <c r="F14" i="50"/>
  <c r="L13" i="50"/>
  <c r="I13" i="50"/>
  <c r="P13" i="50" s="1"/>
  <c r="F13" i="50"/>
  <c r="L12" i="50"/>
  <c r="I12" i="50"/>
  <c r="F12" i="50"/>
  <c r="D6" i="49"/>
  <c r="G24" i="49"/>
  <c r="L23" i="49"/>
  <c r="I23" i="49"/>
  <c r="F23" i="49"/>
  <c r="L22" i="49"/>
  <c r="I22" i="49"/>
  <c r="F22" i="49"/>
  <c r="L21" i="49"/>
  <c r="I21" i="49"/>
  <c r="F21" i="49"/>
  <c r="L20" i="49"/>
  <c r="I20" i="49"/>
  <c r="F20" i="49"/>
  <c r="O18" i="49"/>
  <c r="L19" i="49"/>
  <c r="I19" i="49"/>
  <c r="F19" i="49"/>
  <c r="L18" i="49"/>
  <c r="I18" i="49"/>
  <c r="F18" i="49"/>
  <c r="L17" i="49"/>
  <c r="I17" i="49"/>
  <c r="P17" i="49" s="1"/>
  <c r="F17" i="49"/>
  <c r="L16" i="49"/>
  <c r="I16" i="49"/>
  <c r="P16" i="49" s="1"/>
  <c r="F16" i="49"/>
  <c r="L15" i="49"/>
  <c r="I15" i="49"/>
  <c r="P15" i="49" s="1"/>
  <c r="F15" i="49"/>
  <c r="L14" i="49"/>
  <c r="I14" i="49"/>
  <c r="F14" i="49"/>
  <c r="L13" i="49"/>
  <c r="I13" i="49"/>
  <c r="F13" i="49"/>
  <c r="L12" i="49"/>
  <c r="I12" i="49"/>
  <c r="P12" i="49" s="1"/>
  <c r="F12" i="49"/>
  <c r="D6" i="48"/>
  <c r="J24" i="48"/>
  <c r="G24" i="48"/>
  <c r="L23" i="48"/>
  <c r="I23" i="48"/>
  <c r="F23" i="48"/>
  <c r="L22" i="48"/>
  <c r="I22" i="48"/>
  <c r="F22" i="48"/>
  <c r="L21" i="48"/>
  <c r="I21" i="48"/>
  <c r="F21" i="48"/>
  <c r="L20" i="48"/>
  <c r="I20" i="48"/>
  <c r="F20" i="48"/>
  <c r="L19" i="48"/>
  <c r="I19" i="48"/>
  <c r="P19" i="48" s="1"/>
  <c r="F19" i="48"/>
  <c r="L18" i="48"/>
  <c r="I18" i="48"/>
  <c r="P18" i="48" s="1"/>
  <c r="F18" i="48"/>
  <c r="L17" i="48"/>
  <c r="I17" i="48"/>
  <c r="P17" i="48" s="1"/>
  <c r="F17" i="48"/>
  <c r="L16" i="48"/>
  <c r="I16" i="48"/>
  <c r="P16" i="48" s="1"/>
  <c r="F16" i="48"/>
  <c r="L15" i="48"/>
  <c r="I15" i="48"/>
  <c r="F15" i="48"/>
  <c r="L14" i="48"/>
  <c r="I14" i="48"/>
  <c r="P14" i="48" s="1"/>
  <c r="F14" i="48"/>
  <c r="L13" i="48"/>
  <c r="I13" i="48"/>
  <c r="F13" i="48"/>
  <c r="L12" i="48"/>
  <c r="I12" i="48"/>
  <c r="F12" i="48"/>
  <c r="D6" i="47"/>
  <c r="L23" i="47"/>
  <c r="I23" i="47"/>
  <c r="F23" i="47"/>
  <c r="L22" i="47"/>
  <c r="I22" i="47"/>
  <c r="F22" i="47"/>
  <c r="L21" i="47"/>
  <c r="I21" i="47"/>
  <c r="F21" i="47"/>
  <c r="L20" i="47"/>
  <c r="I20" i="47"/>
  <c r="F20" i="47"/>
  <c r="L19" i="47"/>
  <c r="I19" i="47"/>
  <c r="F19" i="47"/>
  <c r="L18" i="47"/>
  <c r="I18" i="47"/>
  <c r="F18" i="47"/>
  <c r="L17" i="47"/>
  <c r="I17" i="47"/>
  <c r="P17" i="47" s="1"/>
  <c r="F17" i="47"/>
  <c r="L16" i="47"/>
  <c r="I16" i="47"/>
  <c r="F16" i="47"/>
  <c r="L15" i="47"/>
  <c r="I15" i="47"/>
  <c r="F15" i="47"/>
  <c r="L14" i="47"/>
  <c r="I14" i="47"/>
  <c r="P14" i="47" s="1"/>
  <c r="F14" i="47"/>
  <c r="L13" i="47"/>
  <c r="I13" i="47"/>
  <c r="P13" i="47" s="1"/>
  <c r="F13" i="47"/>
  <c r="L12" i="47"/>
  <c r="I12" i="47"/>
  <c r="F12" i="47"/>
  <c r="D6" i="46"/>
  <c r="J24" i="46"/>
  <c r="L23" i="46"/>
  <c r="I23" i="46"/>
  <c r="F23" i="46"/>
  <c r="L22" i="46"/>
  <c r="I22" i="46"/>
  <c r="F22" i="46"/>
  <c r="L21" i="46"/>
  <c r="I21" i="46"/>
  <c r="P21" i="46" s="1"/>
  <c r="F21" i="46"/>
  <c r="L20" i="46"/>
  <c r="I20" i="46"/>
  <c r="P20" i="46" s="1"/>
  <c r="F20" i="46"/>
  <c r="L19" i="46"/>
  <c r="I19" i="46"/>
  <c r="P19" i="46" s="1"/>
  <c r="F19" i="46"/>
  <c r="L18" i="46"/>
  <c r="I18" i="46"/>
  <c r="F18" i="46"/>
  <c r="L17" i="46"/>
  <c r="I17" i="46"/>
  <c r="P17" i="46" s="1"/>
  <c r="F17" i="46"/>
  <c r="L16" i="46"/>
  <c r="I16" i="46"/>
  <c r="P16" i="46" s="1"/>
  <c r="F16" i="46"/>
  <c r="L15" i="46"/>
  <c r="I15" i="46"/>
  <c r="F15" i="46"/>
  <c r="L14" i="46"/>
  <c r="I14" i="46"/>
  <c r="F14" i="46"/>
  <c r="L13" i="46"/>
  <c r="I13" i="46"/>
  <c r="F13" i="46"/>
  <c r="L12" i="46"/>
  <c r="I12" i="46"/>
  <c r="F12" i="46"/>
  <c r="D6" i="45"/>
  <c r="L23" i="45"/>
  <c r="I23" i="45"/>
  <c r="F23" i="45"/>
  <c r="L22" i="45"/>
  <c r="I22" i="45"/>
  <c r="P22" i="45" s="1"/>
  <c r="F22" i="45"/>
  <c r="L21" i="45"/>
  <c r="I21" i="45"/>
  <c r="F21" i="45"/>
  <c r="L20" i="45"/>
  <c r="I20" i="45"/>
  <c r="F20" i="45"/>
  <c r="L19" i="45"/>
  <c r="I19" i="45"/>
  <c r="P19" i="45" s="1"/>
  <c r="F19" i="45"/>
  <c r="L18" i="45"/>
  <c r="I18" i="45"/>
  <c r="F18" i="45"/>
  <c r="L17" i="45"/>
  <c r="I17" i="45"/>
  <c r="P17" i="45" s="1"/>
  <c r="F17" i="45"/>
  <c r="L16" i="45"/>
  <c r="I16" i="45"/>
  <c r="P16" i="45" s="1"/>
  <c r="F16" i="45"/>
  <c r="L15" i="45"/>
  <c r="I15" i="45"/>
  <c r="F15" i="45"/>
  <c r="L14" i="45"/>
  <c r="I14" i="45"/>
  <c r="P14" i="45" s="1"/>
  <c r="F14" i="45"/>
  <c r="L13" i="45"/>
  <c r="I13" i="45"/>
  <c r="F13" i="45"/>
  <c r="I12" i="45"/>
  <c r="F12" i="45"/>
  <c r="D6" i="20"/>
  <c r="D6" i="43"/>
  <c r="G24" i="43"/>
  <c r="I23" i="43"/>
  <c r="M23" i="43" s="1"/>
  <c r="F23" i="43"/>
  <c r="I22" i="43"/>
  <c r="M22" i="43" s="1"/>
  <c r="F22" i="43"/>
  <c r="I21" i="43"/>
  <c r="M21" i="43" s="1"/>
  <c r="F21" i="43"/>
  <c r="I20" i="43"/>
  <c r="M20" i="43" s="1"/>
  <c r="F20" i="43"/>
  <c r="I19" i="43"/>
  <c r="M19" i="43" s="1"/>
  <c r="F19" i="43"/>
  <c r="F18" i="43"/>
  <c r="L17" i="43"/>
  <c r="M17" i="43" s="1"/>
  <c r="F17" i="43"/>
  <c r="L16" i="43"/>
  <c r="M16" i="43" s="1"/>
  <c r="F16" i="43"/>
  <c r="F15" i="43"/>
  <c r="I14" i="43"/>
  <c r="M14" i="43" s="1"/>
  <c r="F14" i="43"/>
  <c r="I13" i="43"/>
  <c r="M13" i="43" s="1"/>
  <c r="F13" i="43"/>
  <c r="I12" i="43"/>
  <c r="M12" i="43" s="1"/>
  <c r="F12" i="43"/>
  <c r="D6" i="42"/>
  <c r="I23" i="42"/>
  <c r="M23" i="42" s="1"/>
  <c r="F23" i="42"/>
  <c r="I22" i="42"/>
  <c r="M22" i="42" s="1"/>
  <c r="F22" i="42"/>
  <c r="I21" i="42"/>
  <c r="M21" i="42" s="1"/>
  <c r="F21" i="42"/>
  <c r="I20" i="42"/>
  <c r="M20" i="42" s="1"/>
  <c r="F20" i="42"/>
  <c r="I19" i="42"/>
  <c r="M19" i="42" s="1"/>
  <c r="F19" i="42"/>
  <c r="F18" i="42"/>
  <c r="L17" i="42"/>
  <c r="M17" i="42" s="1"/>
  <c r="F17" i="42"/>
  <c r="L16" i="42"/>
  <c r="M16" i="42" s="1"/>
  <c r="F16" i="42"/>
  <c r="F15" i="42"/>
  <c r="I14" i="42"/>
  <c r="M14" i="42" s="1"/>
  <c r="F14" i="42"/>
  <c r="I13" i="42"/>
  <c r="M13" i="42" s="1"/>
  <c r="F13" i="42"/>
  <c r="I12" i="42"/>
  <c r="M12" i="42" s="1"/>
  <c r="F12" i="42"/>
  <c r="D6" i="41"/>
  <c r="G24" i="41"/>
  <c r="I23" i="41"/>
  <c r="M23" i="41" s="1"/>
  <c r="F23" i="41"/>
  <c r="I22" i="41"/>
  <c r="M22" i="41" s="1"/>
  <c r="F22" i="41"/>
  <c r="I21" i="41"/>
  <c r="M21" i="41" s="1"/>
  <c r="F21" i="41"/>
  <c r="I20" i="41"/>
  <c r="M20" i="41" s="1"/>
  <c r="F20" i="41"/>
  <c r="I19" i="41"/>
  <c r="M19" i="41" s="1"/>
  <c r="F19" i="41"/>
  <c r="F18" i="41"/>
  <c r="L17" i="41"/>
  <c r="M17" i="41" s="1"/>
  <c r="F17" i="41"/>
  <c r="L16" i="41"/>
  <c r="M16" i="41" s="1"/>
  <c r="F16" i="41"/>
  <c r="F15" i="41"/>
  <c r="N15" i="41" s="1"/>
  <c r="I14" i="41"/>
  <c r="M14" i="41" s="1"/>
  <c r="F14" i="41"/>
  <c r="I13" i="41"/>
  <c r="M13" i="41" s="1"/>
  <c r="F13" i="41"/>
  <c r="N13" i="41" s="1"/>
  <c r="I12" i="41"/>
  <c r="M12" i="41" s="1"/>
  <c r="F12" i="41"/>
  <c r="D6" i="40"/>
  <c r="G24" i="40"/>
  <c r="I23" i="40"/>
  <c r="M23" i="40" s="1"/>
  <c r="F23" i="40"/>
  <c r="I22" i="40"/>
  <c r="M22" i="40" s="1"/>
  <c r="F22" i="40"/>
  <c r="I21" i="40"/>
  <c r="M21" i="40" s="1"/>
  <c r="F21" i="40"/>
  <c r="I20" i="40"/>
  <c r="M20" i="40" s="1"/>
  <c r="F20" i="40"/>
  <c r="N20" i="40" s="1"/>
  <c r="I19" i="40"/>
  <c r="M19" i="40" s="1"/>
  <c r="F19" i="40"/>
  <c r="F18" i="40"/>
  <c r="L17" i="40"/>
  <c r="M17" i="40" s="1"/>
  <c r="F17" i="40"/>
  <c r="L16" i="40"/>
  <c r="M16" i="40" s="1"/>
  <c r="F16" i="40"/>
  <c r="N16" i="40" s="1"/>
  <c r="F15" i="40"/>
  <c r="I14" i="40"/>
  <c r="M14" i="40" s="1"/>
  <c r="F14" i="40"/>
  <c r="I13" i="40"/>
  <c r="M13" i="40" s="1"/>
  <c r="F13" i="40"/>
  <c r="I12" i="40"/>
  <c r="M12" i="40" s="1"/>
  <c r="F12" i="40"/>
  <c r="D6" i="39"/>
  <c r="G24" i="39"/>
  <c r="I23" i="39"/>
  <c r="M23" i="39" s="1"/>
  <c r="F23" i="39"/>
  <c r="I22" i="39"/>
  <c r="M22" i="39" s="1"/>
  <c r="F22" i="39"/>
  <c r="I21" i="39"/>
  <c r="M21" i="39" s="1"/>
  <c r="F21" i="39"/>
  <c r="I20" i="39"/>
  <c r="M20" i="39" s="1"/>
  <c r="F20" i="39"/>
  <c r="I19" i="39"/>
  <c r="M19" i="39" s="1"/>
  <c r="F19" i="39"/>
  <c r="F18" i="39"/>
  <c r="N18" i="39" s="1"/>
  <c r="L17" i="39"/>
  <c r="M17" i="39" s="1"/>
  <c r="F17" i="39"/>
  <c r="L16" i="39"/>
  <c r="M16" i="39" s="1"/>
  <c r="F16" i="39"/>
  <c r="F15" i="39"/>
  <c r="N15" i="39" s="1"/>
  <c r="I14" i="39"/>
  <c r="M14" i="39" s="1"/>
  <c r="F14" i="39"/>
  <c r="I13" i="39"/>
  <c r="M13" i="39" s="1"/>
  <c r="F13" i="39"/>
  <c r="I12" i="39"/>
  <c r="M12" i="39" s="1"/>
  <c r="F12" i="39"/>
  <c r="D6" i="38"/>
  <c r="G24" i="38"/>
  <c r="I23" i="38"/>
  <c r="M23" i="38" s="1"/>
  <c r="F23" i="38"/>
  <c r="I22" i="38"/>
  <c r="M22" i="38" s="1"/>
  <c r="F22" i="38"/>
  <c r="I21" i="38"/>
  <c r="M21" i="38" s="1"/>
  <c r="F21" i="38"/>
  <c r="I20" i="38"/>
  <c r="M20" i="38" s="1"/>
  <c r="F20" i="38"/>
  <c r="I19" i="38"/>
  <c r="M19" i="38" s="1"/>
  <c r="F19" i="38"/>
  <c r="F18" i="38"/>
  <c r="L17" i="38"/>
  <c r="M17" i="38" s="1"/>
  <c r="F17" i="38"/>
  <c r="L16" i="38"/>
  <c r="M16" i="38" s="1"/>
  <c r="F16" i="38"/>
  <c r="F15" i="38"/>
  <c r="I14" i="38"/>
  <c r="M14" i="38" s="1"/>
  <c r="F14" i="38"/>
  <c r="I13" i="38"/>
  <c r="M13" i="38" s="1"/>
  <c r="F13" i="38"/>
  <c r="I12" i="38"/>
  <c r="M12" i="38" s="1"/>
  <c r="F12" i="38"/>
  <c r="D6" i="37"/>
  <c r="I23" i="37"/>
  <c r="M23" i="37" s="1"/>
  <c r="F23" i="37"/>
  <c r="I22" i="37"/>
  <c r="M22" i="37" s="1"/>
  <c r="F22" i="37"/>
  <c r="I21" i="37"/>
  <c r="M21" i="37" s="1"/>
  <c r="F21" i="37"/>
  <c r="I20" i="37"/>
  <c r="M20" i="37" s="1"/>
  <c r="F20" i="37"/>
  <c r="N20" i="37" s="1"/>
  <c r="I19" i="37"/>
  <c r="M19" i="37" s="1"/>
  <c r="F19" i="37"/>
  <c r="F18" i="37"/>
  <c r="L17" i="37"/>
  <c r="M17" i="37" s="1"/>
  <c r="F17" i="37"/>
  <c r="L16" i="37"/>
  <c r="M16" i="37" s="1"/>
  <c r="F16" i="37"/>
  <c r="F15" i="37"/>
  <c r="I14" i="37"/>
  <c r="M14" i="37" s="1"/>
  <c r="F14" i="37"/>
  <c r="I13" i="37"/>
  <c r="M13" i="37" s="1"/>
  <c r="F13" i="37"/>
  <c r="N13" i="37" s="1"/>
  <c r="I12" i="37"/>
  <c r="M12" i="37" s="1"/>
  <c r="F12" i="37"/>
  <c r="D6" i="36"/>
  <c r="I23" i="36"/>
  <c r="M23" i="36" s="1"/>
  <c r="F23" i="36"/>
  <c r="I22" i="36"/>
  <c r="M22" i="36" s="1"/>
  <c r="F22" i="36"/>
  <c r="I21" i="36"/>
  <c r="M21" i="36" s="1"/>
  <c r="F21" i="36"/>
  <c r="I20" i="36"/>
  <c r="M20" i="36" s="1"/>
  <c r="F20" i="36"/>
  <c r="I19" i="36"/>
  <c r="M19" i="36" s="1"/>
  <c r="F19" i="36"/>
  <c r="F18" i="36"/>
  <c r="L17" i="36"/>
  <c r="M17" i="36" s="1"/>
  <c r="F17" i="36"/>
  <c r="L16" i="36"/>
  <c r="M16" i="36" s="1"/>
  <c r="F16" i="36"/>
  <c r="F15" i="36"/>
  <c r="N15" i="36" s="1"/>
  <c r="I14" i="36"/>
  <c r="M14" i="36" s="1"/>
  <c r="F14" i="36"/>
  <c r="I13" i="36"/>
  <c r="M13" i="36" s="1"/>
  <c r="F13" i="36"/>
  <c r="I12" i="36"/>
  <c r="M12" i="36" s="1"/>
  <c r="F12" i="36"/>
  <c r="D6" i="35"/>
  <c r="I23" i="35"/>
  <c r="M23" i="35" s="1"/>
  <c r="F23" i="35"/>
  <c r="I22" i="35"/>
  <c r="M22" i="35" s="1"/>
  <c r="F22" i="35"/>
  <c r="I21" i="35"/>
  <c r="M21" i="35" s="1"/>
  <c r="F21" i="35"/>
  <c r="I20" i="35"/>
  <c r="M20" i="35" s="1"/>
  <c r="F20" i="35"/>
  <c r="I19" i="35"/>
  <c r="M19" i="35" s="1"/>
  <c r="F19" i="35"/>
  <c r="F18" i="35"/>
  <c r="L17" i="35"/>
  <c r="M17" i="35" s="1"/>
  <c r="F17" i="35"/>
  <c r="L16" i="35"/>
  <c r="M16" i="35" s="1"/>
  <c r="F16" i="35"/>
  <c r="F15" i="35"/>
  <c r="N15" i="35" s="1"/>
  <c r="I14" i="35"/>
  <c r="M14" i="35" s="1"/>
  <c r="F14" i="35"/>
  <c r="I13" i="35"/>
  <c r="M13" i="35" s="1"/>
  <c r="F13" i="35"/>
  <c r="I12" i="35"/>
  <c r="M12" i="35" s="1"/>
  <c r="F12" i="35"/>
  <c r="D6" i="33"/>
  <c r="D6" i="34"/>
  <c r="G24" i="34"/>
  <c r="I23" i="34"/>
  <c r="M23" i="34" s="1"/>
  <c r="F23" i="34"/>
  <c r="I22" i="34"/>
  <c r="M22" i="34" s="1"/>
  <c r="F22" i="34"/>
  <c r="I21" i="34"/>
  <c r="M21" i="34" s="1"/>
  <c r="F21" i="34"/>
  <c r="I20" i="34"/>
  <c r="M20" i="34" s="1"/>
  <c r="F20" i="34"/>
  <c r="N20" i="34" s="1"/>
  <c r="I19" i="34"/>
  <c r="M19" i="34" s="1"/>
  <c r="F19" i="34"/>
  <c r="F18" i="34"/>
  <c r="N18" i="34" s="1"/>
  <c r="L17" i="34"/>
  <c r="M17" i="34" s="1"/>
  <c r="F17" i="34"/>
  <c r="L16" i="34"/>
  <c r="M16" i="34" s="1"/>
  <c r="F16" i="34"/>
  <c r="F15" i="34"/>
  <c r="N15" i="34" s="1"/>
  <c r="I14" i="34"/>
  <c r="M14" i="34" s="1"/>
  <c r="F14" i="34"/>
  <c r="I13" i="34"/>
  <c r="M13" i="34" s="1"/>
  <c r="F13" i="34"/>
  <c r="I12" i="34"/>
  <c r="M12" i="34" s="1"/>
  <c r="F12" i="34"/>
  <c r="G24" i="33"/>
  <c r="I23" i="33"/>
  <c r="M23" i="33" s="1"/>
  <c r="F23" i="33"/>
  <c r="I22" i="33"/>
  <c r="M22" i="33" s="1"/>
  <c r="F22" i="33"/>
  <c r="I21" i="33"/>
  <c r="M21" i="33" s="1"/>
  <c r="F21" i="33"/>
  <c r="I20" i="33"/>
  <c r="M20" i="33" s="1"/>
  <c r="F20" i="33"/>
  <c r="N20" i="33" s="1"/>
  <c r="I19" i="33"/>
  <c r="M19" i="33" s="1"/>
  <c r="F19" i="33"/>
  <c r="N19" i="33" s="1"/>
  <c r="F18" i="33"/>
  <c r="L17" i="33"/>
  <c r="M17" i="33" s="1"/>
  <c r="F17" i="33"/>
  <c r="L16" i="33"/>
  <c r="M16" i="33" s="1"/>
  <c r="F16" i="33"/>
  <c r="N16" i="33" s="1"/>
  <c r="F15" i="33"/>
  <c r="N15" i="33" s="1"/>
  <c r="I14" i="33"/>
  <c r="M14" i="33" s="1"/>
  <c r="F14" i="33"/>
  <c r="I13" i="33"/>
  <c r="M13" i="33" s="1"/>
  <c r="F13" i="33"/>
  <c r="N13" i="33" s="1"/>
  <c r="I12" i="33"/>
  <c r="M12" i="33" s="1"/>
  <c r="F12" i="33"/>
  <c r="D6" i="32"/>
  <c r="G24" i="32"/>
  <c r="I23" i="32"/>
  <c r="M23" i="32" s="1"/>
  <c r="F23" i="32"/>
  <c r="I22" i="32"/>
  <c r="M22" i="32" s="1"/>
  <c r="F22" i="32"/>
  <c r="I21" i="32"/>
  <c r="M21" i="32" s="1"/>
  <c r="F21" i="32"/>
  <c r="I20" i="32"/>
  <c r="M20" i="32" s="1"/>
  <c r="F20" i="32"/>
  <c r="I19" i="32"/>
  <c r="M19" i="32" s="1"/>
  <c r="F19" i="32"/>
  <c r="F18" i="32"/>
  <c r="L17" i="32"/>
  <c r="M17" i="32" s="1"/>
  <c r="N17" i="32" s="1"/>
  <c r="F17" i="32"/>
  <c r="L16" i="32"/>
  <c r="M16" i="32" s="1"/>
  <c r="F16" i="32"/>
  <c r="F15" i="32"/>
  <c r="N15" i="32" s="1"/>
  <c r="I14" i="32"/>
  <c r="M14" i="32" s="1"/>
  <c r="F14" i="32"/>
  <c r="I13" i="32"/>
  <c r="M13" i="32" s="1"/>
  <c r="F13" i="32"/>
  <c r="I12" i="32"/>
  <c r="M12" i="32" s="1"/>
  <c r="F12" i="32"/>
  <c r="D6" i="31"/>
  <c r="G24" i="31"/>
  <c r="I23" i="31"/>
  <c r="M23" i="31" s="1"/>
  <c r="F23" i="31"/>
  <c r="I22" i="31"/>
  <c r="M22" i="31" s="1"/>
  <c r="F22" i="31"/>
  <c r="I21" i="31"/>
  <c r="M21" i="31" s="1"/>
  <c r="F21" i="31"/>
  <c r="I20" i="31"/>
  <c r="M20" i="31" s="1"/>
  <c r="F20" i="31"/>
  <c r="I19" i="31"/>
  <c r="M19" i="31" s="1"/>
  <c r="F19" i="31"/>
  <c r="F18" i="31"/>
  <c r="L17" i="31"/>
  <c r="M17" i="31" s="1"/>
  <c r="F17" i="31"/>
  <c r="L16" i="31"/>
  <c r="M16" i="31" s="1"/>
  <c r="F16" i="31"/>
  <c r="F15" i="31"/>
  <c r="N15" i="31" s="1"/>
  <c r="I14" i="31"/>
  <c r="M14" i="31" s="1"/>
  <c r="F14" i="31"/>
  <c r="I13" i="31"/>
  <c r="M13" i="31" s="1"/>
  <c r="F13" i="31"/>
  <c r="I12" i="31"/>
  <c r="M12" i="31" s="1"/>
  <c r="F12" i="31"/>
  <c r="D6" i="30"/>
  <c r="G24" i="30"/>
  <c r="I23" i="30"/>
  <c r="M23" i="30" s="1"/>
  <c r="F23" i="30"/>
  <c r="I22" i="30"/>
  <c r="M22" i="30" s="1"/>
  <c r="F22" i="30"/>
  <c r="I21" i="30"/>
  <c r="M21" i="30" s="1"/>
  <c r="F21" i="30"/>
  <c r="I20" i="30"/>
  <c r="M20" i="30" s="1"/>
  <c r="F20" i="30"/>
  <c r="N20" i="30" s="1"/>
  <c r="I19" i="30"/>
  <c r="M19" i="30" s="1"/>
  <c r="F19" i="30"/>
  <c r="F18" i="30"/>
  <c r="L17" i="30"/>
  <c r="M17" i="30" s="1"/>
  <c r="F17" i="30"/>
  <c r="L16" i="30"/>
  <c r="M16" i="30" s="1"/>
  <c r="F16" i="30"/>
  <c r="F15" i="30"/>
  <c r="N15" i="30" s="1"/>
  <c r="I14" i="30"/>
  <c r="M14" i="30" s="1"/>
  <c r="F14" i="30"/>
  <c r="I13" i="30"/>
  <c r="M13" i="30" s="1"/>
  <c r="F13" i="30"/>
  <c r="I12" i="30"/>
  <c r="M12" i="30" s="1"/>
  <c r="F12" i="30"/>
  <c r="D6" i="29"/>
  <c r="G24" i="29"/>
  <c r="I23" i="29"/>
  <c r="M23" i="29" s="1"/>
  <c r="F23" i="29"/>
  <c r="I22" i="29"/>
  <c r="M22" i="29" s="1"/>
  <c r="F22" i="29"/>
  <c r="I21" i="29"/>
  <c r="M21" i="29" s="1"/>
  <c r="F21" i="29"/>
  <c r="I20" i="29"/>
  <c r="M20" i="29" s="1"/>
  <c r="F20" i="29"/>
  <c r="I19" i="29"/>
  <c r="M19" i="29" s="1"/>
  <c r="F19" i="29"/>
  <c r="N19" i="29" s="1"/>
  <c r="F18" i="29"/>
  <c r="N18" i="29" s="1"/>
  <c r="L17" i="29"/>
  <c r="M17" i="29" s="1"/>
  <c r="F17" i="29"/>
  <c r="L16" i="29"/>
  <c r="M16" i="29" s="1"/>
  <c r="F16" i="29"/>
  <c r="F15" i="29"/>
  <c r="I14" i="29"/>
  <c r="M14" i="29" s="1"/>
  <c r="F14" i="29"/>
  <c r="I13" i="29"/>
  <c r="M13" i="29" s="1"/>
  <c r="F13" i="29"/>
  <c r="N13" i="29" s="1"/>
  <c r="I12" i="29"/>
  <c r="M12" i="29" s="1"/>
  <c r="F12" i="29"/>
  <c r="N12" i="29" s="1"/>
  <c r="D6" i="28"/>
  <c r="G24" i="28"/>
  <c r="I23" i="28"/>
  <c r="M23" i="28" s="1"/>
  <c r="F23" i="28"/>
  <c r="I22" i="28"/>
  <c r="M22" i="28" s="1"/>
  <c r="F22" i="28"/>
  <c r="I21" i="28"/>
  <c r="M21" i="28" s="1"/>
  <c r="F21" i="28"/>
  <c r="I20" i="28"/>
  <c r="M20" i="28" s="1"/>
  <c r="F20" i="28"/>
  <c r="I19" i="28"/>
  <c r="M19" i="28" s="1"/>
  <c r="F19" i="28"/>
  <c r="F18" i="28"/>
  <c r="N18" i="28" s="1"/>
  <c r="L17" i="28"/>
  <c r="M17" i="28" s="1"/>
  <c r="F17" i="28"/>
  <c r="L16" i="28"/>
  <c r="M16" i="28" s="1"/>
  <c r="F16" i="28"/>
  <c r="F15" i="28"/>
  <c r="I14" i="28"/>
  <c r="M14" i="28" s="1"/>
  <c r="F14" i="28"/>
  <c r="I13" i="28"/>
  <c r="M13" i="28" s="1"/>
  <c r="F13" i="28"/>
  <c r="I12" i="28"/>
  <c r="M12" i="28" s="1"/>
  <c r="F12" i="28"/>
  <c r="D6" i="27"/>
  <c r="I23" i="27"/>
  <c r="M23" i="27" s="1"/>
  <c r="F23" i="27"/>
  <c r="I22" i="27"/>
  <c r="M22" i="27" s="1"/>
  <c r="F22" i="27"/>
  <c r="I21" i="27"/>
  <c r="M21" i="27" s="1"/>
  <c r="F21" i="27"/>
  <c r="I20" i="27"/>
  <c r="M20" i="27" s="1"/>
  <c r="F20" i="27"/>
  <c r="I19" i="27"/>
  <c r="M19" i="27" s="1"/>
  <c r="F19" i="27"/>
  <c r="F18" i="27"/>
  <c r="L17" i="27"/>
  <c r="M17" i="27" s="1"/>
  <c r="F17" i="27"/>
  <c r="L16" i="27"/>
  <c r="M16" i="27" s="1"/>
  <c r="F16" i="27"/>
  <c r="F15" i="27"/>
  <c r="N15" i="27" s="1"/>
  <c r="I14" i="27"/>
  <c r="M14" i="27" s="1"/>
  <c r="F14" i="27"/>
  <c r="I13" i="27"/>
  <c r="M13" i="27" s="1"/>
  <c r="F13" i="27"/>
  <c r="I12" i="27"/>
  <c r="M12" i="27" s="1"/>
  <c r="F12" i="27"/>
  <c r="D6" i="26"/>
  <c r="I23" i="26"/>
  <c r="M23" i="26" s="1"/>
  <c r="F23" i="26"/>
  <c r="I22" i="26"/>
  <c r="M22" i="26" s="1"/>
  <c r="F22" i="26"/>
  <c r="N22" i="26" s="1"/>
  <c r="I21" i="26"/>
  <c r="M21" i="26" s="1"/>
  <c r="F21" i="26"/>
  <c r="I20" i="26"/>
  <c r="M20" i="26" s="1"/>
  <c r="F20" i="26"/>
  <c r="I19" i="26"/>
  <c r="M19" i="26" s="1"/>
  <c r="F19" i="26"/>
  <c r="N19" i="26" s="1"/>
  <c r="F18" i="26"/>
  <c r="L17" i="26"/>
  <c r="M17" i="26" s="1"/>
  <c r="F17" i="26"/>
  <c r="L16" i="26"/>
  <c r="M16" i="26" s="1"/>
  <c r="F16" i="26"/>
  <c r="F15" i="26"/>
  <c r="N15" i="26" s="1"/>
  <c r="I14" i="26"/>
  <c r="M14" i="26" s="1"/>
  <c r="F14" i="26"/>
  <c r="I13" i="26"/>
  <c r="M13" i="26" s="1"/>
  <c r="F13" i="26"/>
  <c r="I12" i="26"/>
  <c r="M12" i="26" s="1"/>
  <c r="F12" i="26"/>
  <c r="D6" i="25"/>
  <c r="I23" i="25"/>
  <c r="M23" i="25" s="1"/>
  <c r="F23" i="25"/>
  <c r="I22" i="25"/>
  <c r="M22" i="25" s="1"/>
  <c r="F22" i="25"/>
  <c r="I21" i="25"/>
  <c r="M21" i="25" s="1"/>
  <c r="F21" i="25"/>
  <c r="I20" i="25"/>
  <c r="M20" i="25" s="1"/>
  <c r="F20" i="25"/>
  <c r="I19" i="25"/>
  <c r="M19" i="25" s="1"/>
  <c r="F19" i="25"/>
  <c r="N19" i="25" s="1"/>
  <c r="F18" i="25"/>
  <c r="L17" i="25"/>
  <c r="M17" i="25" s="1"/>
  <c r="F17" i="25"/>
  <c r="L16" i="25"/>
  <c r="M16" i="25" s="1"/>
  <c r="F16" i="25"/>
  <c r="F15" i="25"/>
  <c r="I14" i="25"/>
  <c r="M14" i="25" s="1"/>
  <c r="F14" i="25"/>
  <c r="I13" i="25"/>
  <c r="M13" i="25" s="1"/>
  <c r="F13" i="25"/>
  <c r="I12" i="25"/>
  <c r="M12" i="25" s="1"/>
  <c r="F12" i="25"/>
  <c r="D6" i="24"/>
  <c r="I23" i="24"/>
  <c r="M23" i="24" s="1"/>
  <c r="F23" i="24"/>
  <c r="N23" i="24" s="1"/>
  <c r="I22" i="24"/>
  <c r="M22" i="24" s="1"/>
  <c r="F22" i="24"/>
  <c r="I21" i="24"/>
  <c r="M21" i="24" s="1"/>
  <c r="F21" i="24"/>
  <c r="I20" i="24"/>
  <c r="M20" i="24" s="1"/>
  <c r="F20" i="24"/>
  <c r="I19" i="24"/>
  <c r="M19" i="24" s="1"/>
  <c r="F19" i="24"/>
  <c r="F18" i="24"/>
  <c r="N18" i="24" s="1"/>
  <c r="L17" i="24"/>
  <c r="M17" i="24" s="1"/>
  <c r="F17" i="24"/>
  <c r="L16" i="24"/>
  <c r="M16" i="24" s="1"/>
  <c r="F16" i="24"/>
  <c r="F15" i="24"/>
  <c r="N15" i="24" s="1"/>
  <c r="I14" i="24"/>
  <c r="M14" i="24" s="1"/>
  <c r="F14" i="24"/>
  <c r="I13" i="24"/>
  <c r="M13" i="24" s="1"/>
  <c r="F13" i="24"/>
  <c r="I12" i="24"/>
  <c r="M12" i="24" s="1"/>
  <c r="F12" i="24"/>
  <c r="D6" i="17"/>
  <c r="P15" i="45" l="1"/>
  <c r="Q23" i="50"/>
  <c r="P13" i="49"/>
  <c r="P22" i="49"/>
  <c r="P19" i="49"/>
  <c r="P18" i="49"/>
  <c r="P15" i="48"/>
  <c r="Q15" i="48" s="1"/>
  <c r="P21" i="48"/>
  <c r="P22" i="48"/>
  <c r="P13" i="48"/>
  <c r="Q13" i="48" s="1"/>
  <c r="Q19" i="48"/>
  <c r="P20" i="48"/>
  <c r="Q20" i="48" s="1"/>
  <c r="Q22" i="48"/>
  <c r="P15" i="47"/>
  <c r="Q15" i="47" s="1"/>
  <c r="P16" i="47"/>
  <c r="Q16" i="47" s="1"/>
  <c r="P15" i="46"/>
  <c r="Q15" i="46" s="1"/>
  <c r="Q15" i="45"/>
  <c r="Q17" i="45"/>
  <c r="N21" i="43"/>
  <c r="N13" i="39"/>
  <c r="N17" i="38"/>
  <c r="N17" i="37"/>
  <c r="N16" i="35"/>
  <c r="N12" i="35"/>
  <c r="N20" i="35"/>
  <c r="N22" i="34"/>
  <c r="N17" i="34"/>
  <c r="N12" i="31"/>
  <c r="N13" i="28"/>
  <c r="N23" i="27"/>
  <c r="N12" i="27"/>
  <c r="N20" i="27"/>
  <c r="N20" i="25"/>
  <c r="N17" i="25"/>
  <c r="N21" i="24"/>
  <c r="N12" i="43"/>
  <c r="N17" i="41"/>
  <c r="N23" i="30"/>
  <c r="N17" i="30"/>
  <c r="P23" i="51"/>
  <c r="Q23" i="51" s="1"/>
  <c r="P22" i="51"/>
  <c r="P21" i="51"/>
  <c r="Q21" i="51" s="1"/>
  <c r="P20" i="51"/>
  <c r="Q20" i="51" s="1"/>
  <c r="P18" i="51"/>
  <c r="P16" i="51"/>
  <c r="Q16" i="51" s="1"/>
  <c r="P14" i="51"/>
  <c r="Q14" i="51" s="1"/>
  <c r="P13" i="51"/>
  <c r="Q13" i="51" s="1"/>
  <c r="Q17" i="51"/>
  <c r="P12" i="51"/>
  <c r="Q12" i="51" s="1"/>
  <c r="P22" i="50"/>
  <c r="Q22" i="50" s="1"/>
  <c r="P17" i="50"/>
  <c r="Q17" i="50" s="1"/>
  <c r="P15" i="50"/>
  <c r="Q15" i="50" s="1"/>
  <c r="Q12" i="49"/>
  <c r="P23" i="49"/>
  <c r="Q23" i="49" s="1"/>
  <c r="P21" i="49"/>
  <c r="Q16" i="49"/>
  <c r="Q21" i="49"/>
  <c r="Q18" i="49"/>
  <c r="Q15" i="49"/>
  <c r="Q13" i="49"/>
  <c r="Q18" i="48"/>
  <c r="Q13" i="47"/>
  <c r="P22" i="47"/>
  <c r="P19" i="47"/>
  <c r="Q19" i="47" s="1"/>
  <c r="P12" i="47"/>
  <c r="Q12" i="47" s="1"/>
  <c r="Q22" i="47"/>
  <c r="P20" i="47"/>
  <c r="Q20" i="47" s="1"/>
  <c r="P23" i="46"/>
  <c r="Q23" i="46" s="1"/>
  <c r="P14" i="46"/>
  <c r="Q14" i="46" s="1"/>
  <c r="P13" i="46"/>
  <c r="Q13" i="46" s="1"/>
  <c r="P12" i="46"/>
  <c r="Q12" i="46" s="1"/>
  <c r="Q21" i="46"/>
  <c r="Q17" i="46"/>
  <c r="Q14" i="45"/>
  <c r="P12" i="45"/>
  <c r="Q12" i="45" s="1"/>
  <c r="N22" i="43"/>
  <c r="N17" i="43"/>
  <c r="N20" i="41"/>
  <c r="N17" i="39"/>
  <c r="N22" i="39"/>
  <c r="N20" i="39"/>
  <c r="N16" i="39"/>
  <c r="N22" i="38"/>
  <c r="N20" i="38"/>
  <c r="N16" i="38"/>
  <c r="N21" i="37"/>
  <c r="N18" i="37"/>
  <c r="N23" i="36"/>
  <c r="N22" i="36"/>
  <c r="N19" i="36"/>
  <c r="N12" i="36"/>
  <c r="N21" i="35"/>
  <c r="N23" i="34"/>
  <c r="N19" i="34"/>
  <c r="N13" i="34"/>
  <c r="N12" i="34"/>
  <c r="N22" i="33"/>
  <c r="N20" i="32"/>
  <c r="N12" i="32"/>
  <c r="N23" i="31"/>
  <c r="N22" i="31"/>
  <c r="N20" i="31"/>
  <c r="N19" i="31"/>
  <c r="N16" i="31"/>
  <c r="N22" i="30"/>
  <c r="N16" i="30"/>
  <c r="N12" i="30"/>
  <c r="N20" i="29"/>
  <c r="N21" i="28"/>
  <c r="N19" i="28"/>
  <c r="N15" i="28"/>
  <c r="N22" i="27"/>
  <c r="N20" i="26"/>
  <c r="N13" i="26"/>
  <c r="N12" i="26"/>
  <c r="N16" i="25"/>
  <c r="N16" i="24"/>
  <c r="P18" i="45"/>
  <c r="Q18" i="45" s="1"/>
  <c r="Q22" i="45"/>
  <c r="Q16" i="45"/>
  <c r="P21" i="45"/>
  <c r="Q21" i="45" s="1"/>
  <c r="P13" i="45"/>
  <c r="Q13" i="45" s="1"/>
  <c r="P23" i="45"/>
  <c r="Q23" i="45" s="1"/>
  <c r="N19" i="42"/>
  <c r="Q15" i="51"/>
  <c r="P19" i="51"/>
  <c r="Q19" i="51" s="1"/>
  <c r="Q22" i="51"/>
  <c r="Q18" i="51"/>
  <c r="P19" i="50"/>
  <c r="Q19" i="50" s="1"/>
  <c r="Q18" i="50"/>
  <c r="P21" i="50"/>
  <c r="Q21" i="50" s="1"/>
  <c r="P12" i="50"/>
  <c r="Q12" i="50" s="1"/>
  <c r="P16" i="50"/>
  <c r="Q16" i="50" s="1"/>
  <c r="P14" i="50"/>
  <c r="Q14" i="50" s="1"/>
  <c r="Q13" i="50"/>
  <c r="P20" i="49"/>
  <c r="Q20" i="49" s="1"/>
  <c r="Q17" i="49"/>
  <c r="Q22" i="49"/>
  <c r="Q19" i="49"/>
  <c r="P14" i="49"/>
  <c r="Q14" i="49" s="1"/>
  <c r="Q20" i="50"/>
  <c r="Q17" i="48"/>
  <c r="P23" i="48"/>
  <c r="Q23" i="48" s="1"/>
  <c r="P12" i="48"/>
  <c r="Q12" i="48" s="1"/>
  <c r="Q16" i="48"/>
  <c r="Q21" i="48"/>
  <c r="Q14" i="48"/>
  <c r="P18" i="47"/>
  <c r="Q18" i="47" s="1"/>
  <c r="P21" i="47"/>
  <c r="Q21" i="47" s="1"/>
  <c r="Q17" i="47"/>
  <c r="Q14" i="47"/>
  <c r="P23" i="47"/>
  <c r="Q23" i="47" s="1"/>
  <c r="P18" i="46"/>
  <c r="Q18" i="46" s="1"/>
  <c r="Q16" i="46"/>
  <c r="P22" i="46"/>
  <c r="Q22" i="46" s="1"/>
  <c r="Q19" i="46"/>
  <c r="Q20" i="46"/>
  <c r="P20" i="45"/>
  <c r="Q20" i="45" s="1"/>
  <c r="Q19" i="45"/>
  <c r="N23" i="43"/>
  <c r="N14" i="43"/>
  <c r="N16" i="43"/>
  <c r="N19" i="43"/>
  <c r="N15" i="43"/>
  <c r="N20" i="43"/>
  <c r="N13" i="43"/>
  <c r="N18" i="43"/>
  <c r="N22" i="42"/>
  <c r="N20" i="42"/>
  <c r="N23" i="42"/>
  <c r="N17" i="42"/>
  <c r="N16" i="42"/>
  <c r="N15" i="42"/>
  <c r="N12" i="42"/>
  <c r="N21" i="42"/>
  <c r="N14" i="42"/>
  <c r="N13" i="42"/>
  <c r="N22" i="41"/>
  <c r="N14" i="41"/>
  <c r="N16" i="41"/>
  <c r="N23" i="41"/>
  <c r="N21" i="41"/>
  <c r="N19" i="41"/>
  <c r="N12" i="41"/>
  <c r="N18" i="41"/>
  <c r="N19" i="40"/>
  <c r="N17" i="40"/>
  <c r="N15" i="40"/>
  <c r="N14" i="40"/>
  <c r="N12" i="40"/>
  <c r="N22" i="40"/>
  <c r="N21" i="40"/>
  <c r="N23" i="40"/>
  <c r="N13" i="40"/>
  <c r="N18" i="40"/>
  <c r="N23" i="39"/>
  <c r="N19" i="39"/>
  <c r="N21" i="39"/>
  <c r="N14" i="39"/>
  <c r="N12" i="39"/>
  <c r="N23" i="38"/>
  <c r="N19" i="38"/>
  <c r="N12" i="38"/>
  <c r="N21" i="38"/>
  <c r="N14" i="38"/>
  <c r="N15" i="38"/>
  <c r="N13" i="38"/>
  <c r="N18" i="38"/>
  <c r="N23" i="37"/>
  <c r="N22" i="37"/>
  <c r="N15" i="37"/>
  <c r="N14" i="37"/>
  <c r="N16" i="37"/>
  <c r="N12" i="37"/>
  <c r="N19" i="37"/>
  <c r="N20" i="36"/>
  <c r="N16" i="36"/>
  <c r="N13" i="36"/>
  <c r="N21" i="36"/>
  <c r="N17" i="36"/>
  <c r="N14" i="36"/>
  <c r="N18" i="36"/>
  <c r="N23" i="35"/>
  <c r="N22" i="35"/>
  <c r="N19" i="35"/>
  <c r="N18" i="35"/>
  <c r="N17" i="35"/>
  <c r="N13" i="35"/>
  <c r="N14" i="35"/>
  <c r="N16" i="34"/>
  <c r="N14" i="34"/>
  <c r="N21" i="34"/>
  <c r="N23" i="33"/>
  <c r="N18" i="33"/>
  <c r="N12" i="33"/>
  <c r="N21" i="33"/>
  <c r="N14" i="33"/>
  <c r="N17" i="33"/>
  <c r="N22" i="32"/>
  <c r="N19" i="32"/>
  <c r="N16" i="32"/>
  <c r="N21" i="32"/>
  <c r="N14" i="32"/>
  <c r="N23" i="32"/>
  <c r="N13" i="32"/>
  <c r="N18" i="32"/>
  <c r="N18" i="31"/>
  <c r="N13" i="31"/>
  <c r="N21" i="31"/>
  <c r="N14" i="31"/>
  <c r="N17" i="31"/>
  <c r="N19" i="30"/>
  <c r="N18" i="30"/>
  <c r="N21" i="30"/>
  <c r="N13" i="30"/>
  <c r="N14" i="30"/>
  <c r="N22" i="29"/>
  <c r="N17" i="29"/>
  <c r="N16" i="29"/>
  <c r="N21" i="29"/>
  <c r="N14" i="29"/>
  <c r="N15" i="29"/>
  <c r="N23" i="29"/>
  <c r="N22" i="28"/>
  <c r="N16" i="28"/>
  <c r="N14" i="28"/>
  <c r="N20" i="28"/>
  <c r="N17" i="28"/>
  <c r="N23" i="28"/>
  <c r="N12" i="28"/>
  <c r="N19" i="27"/>
  <c r="N18" i="27"/>
  <c r="N16" i="27"/>
  <c r="N13" i="27"/>
  <c r="N17" i="27"/>
  <c r="N14" i="27"/>
  <c r="N21" i="27"/>
  <c r="N23" i="26"/>
  <c r="N18" i="26"/>
  <c r="N17" i="26"/>
  <c r="N16" i="26"/>
  <c r="N14" i="26"/>
  <c r="N21" i="26"/>
  <c r="N23" i="25"/>
  <c r="N22" i="25"/>
  <c r="N13" i="25"/>
  <c r="N21" i="25"/>
  <c r="N14" i="25"/>
  <c r="N13" i="24"/>
  <c r="N18" i="25"/>
  <c r="N15" i="25"/>
  <c r="N12" i="25"/>
  <c r="N22" i="24"/>
  <c r="N17" i="24"/>
  <c r="N12" i="24"/>
  <c r="N14" i="24"/>
  <c r="N19" i="24"/>
  <c r="N20" i="24"/>
  <c r="Q24" i="49" l="1"/>
  <c r="Q26" i="49" s="1"/>
  <c r="Q24" i="45"/>
  <c r="Q26" i="45" s="1"/>
  <c r="I18" i="42"/>
  <c r="M18" i="42" s="1"/>
  <c r="N18" i="42" s="1"/>
  <c r="G24" i="42"/>
  <c r="Q24" i="51"/>
  <c r="Q26" i="51" s="1"/>
  <c r="Q24" i="50"/>
  <c r="Q26" i="50" s="1"/>
  <c r="Q24" i="48"/>
  <c r="Q26" i="48" s="1"/>
  <c r="Q24" i="47"/>
  <c r="Q26" i="47" s="1"/>
  <c r="Q24" i="46"/>
  <c r="Q26" i="46" s="1"/>
  <c r="N24" i="43"/>
  <c r="N26" i="43" s="1"/>
  <c r="N24" i="41"/>
  <c r="N26" i="41" s="1"/>
  <c r="N24" i="40"/>
  <c r="N26" i="40" s="1"/>
  <c r="N24" i="39"/>
  <c r="N26" i="39" s="1"/>
  <c r="N24" i="38"/>
  <c r="N26" i="38" s="1"/>
  <c r="N24" i="37"/>
  <c r="N26" i="37" s="1"/>
  <c r="N24" i="36"/>
  <c r="N26" i="36" s="1"/>
  <c r="N24" i="35"/>
  <c r="N26" i="35" s="1"/>
  <c r="N24" i="34"/>
  <c r="N26" i="34" s="1"/>
  <c r="N24" i="33"/>
  <c r="N26" i="33" s="1"/>
  <c r="N24" i="32"/>
  <c r="N26" i="32" s="1"/>
  <c r="N24" i="31"/>
  <c r="N26" i="31" s="1"/>
  <c r="N24" i="30"/>
  <c r="N26" i="30" s="1"/>
  <c r="N24" i="29"/>
  <c r="N26" i="29" s="1"/>
  <c r="N24" i="28"/>
  <c r="N26" i="28" s="1"/>
  <c r="N24" i="27"/>
  <c r="N26" i="27" s="1"/>
  <c r="N24" i="26"/>
  <c r="N26" i="26" s="1"/>
  <c r="N24" i="25"/>
  <c r="N26" i="25" s="1"/>
  <c r="N24" i="24"/>
  <c r="N26" i="24" s="1"/>
  <c r="N24" i="42" l="1"/>
  <c r="N26" i="42" s="1"/>
  <c r="F12" i="20"/>
  <c r="L15" i="20" l="1"/>
  <c r="I15" i="20"/>
  <c r="P15" i="20" s="1"/>
  <c r="I13" i="17"/>
  <c r="M13" i="17" s="1"/>
  <c r="I14" i="17"/>
  <c r="M14" i="17" s="1"/>
  <c r="L19" i="20"/>
  <c r="L13" i="20"/>
  <c r="L14" i="20"/>
  <c r="L16" i="20"/>
  <c r="L17" i="20"/>
  <c r="L18" i="20"/>
  <c r="L20" i="20"/>
  <c r="L21" i="20"/>
  <c r="L22" i="20"/>
  <c r="L23" i="20"/>
  <c r="L12" i="20"/>
  <c r="I18" i="20"/>
  <c r="I13" i="20"/>
  <c r="I14" i="20"/>
  <c r="I16" i="20"/>
  <c r="I17" i="20"/>
  <c r="I19" i="20"/>
  <c r="I20" i="20"/>
  <c r="I21" i="20"/>
  <c r="I22" i="20"/>
  <c r="I23" i="20"/>
  <c r="I12" i="20"/>
  <c r="F21" i="20"/>
  <c r="F23" i="20"/>
  <c r="F13" i="20"/>
  <c r="F14" i="20"/>
  <c r="F15" i="20"/>
  <c r="F16" i="20"/>
  <c r="F17" i="20"/>
  <c r="F18" i="20"/>
  <c r="F19" i="20"/>
  <c r="F20" i="20"/>
  <c r="F22" i="20"/>
  <c r="L17" i="17"/>
  <c r="M17" i="17" s="1"/>
  <c r="L16" i="17"/>
  <c r="M16" i="17" s="1"/>
  <c r="I23" i="17"/>
  <c r="M23" i="17" s="1"/>
  <c r="I21" i="17"/>
  <c r="M21" i="17" s="1"/>
  <c r="I22" i="17"/>
  <c r="M22" i="17" s="1"/>
  <c r="I20" i="17"/>
  <c r="M20" i="17" s="1"/>
  <c r="I19" i="17"/>
  <c r="M19" i="17" s="1"/>
  <c r="F23" i="17"/>
  <c r="F22" i="17"/>
  <c r="F21" i="17"/>
  <c r="F13" i="17"/>
  <c r="F14" i="17"/>
  <c r="F15" i="17"/>
  <c r="F16" i="17"/>
  <c r="F17" i="17"/>
  <c r="F18" i="17"/>
  <c r="F19" i="17"/>
  <c r="F20" i="17"/>
  <c r="P12" i="20" l="1"/>
  <c r="Q12" i="20" s="1"/>
  <c r="P17" i="20"/>
  <c r="P16" i="20"/>
  <c r="P14" i="20"/>
  <c r="P18" i="20"/>
  <c r="Q18" i="20"/>
  <c r="Q16" i="20"/>
  <c r="P13" i="20"/>
  <c r="Q13" i="20" s="1"/>
  <c r="N13" i="17"/>
  <c r="N22" i="17"/>
  <c r="N16" i="17"/>
  <c r="N20" i="17"/>
  <c r="N21" i="17"/>
  <c r="N19" i="17"/>
  <c r="N17" i="17"/>
  <c r="N15" i="17"/>
  <c r="N14" i="17"/>
  <c r="N23" i="17"/>
  <c r="P19" i="20" l="1"/>
  <c r="Q19" i="20" s="1"/>
  <c r="P23" i="20" l="1"/>
  <c r="Q23" i="20" s="1"/>
  <c r="P20" i="20"/>
  <c r="Q20" i="20" s="1"/>
  <c r="P22" i="20"/>
  <c r="Q22" i="20" s="1"/>
  <c r="Q15" i="20"/>
  <c r="Q17" i="20"/>
  <c r="P21" i="20"/>
  <c r="Q21" i="20" s="1"/>
  <c r="Q14" i="20" l="1"/>
  <c r="Q24" i="20" s="1"/>
  <c r="I12" i="17"/>
  <c r="M12" i="17" s="1"/>
  <c r="N12" i="17" s="1"/>
  <c r="Q26" i="20" l="1"/>
  <c r="I18" i="17"/>
  <c r="M18" i="17" s="1"/>
  <c r="N18" i="17"/>
  <c r="N24" i="17" s="1"/>
  <c r="N26" i="17" s="1"/>
</calcChain>
</file>

<file path=xl/sharedStrings.xml><?xml version="1.0" encoding="utf-8"?>
<sst xmlns="http://schemas.openxmlformats.org/spreadsheetml/2006/main" count="1539" uniqueCount="125">
  <si>
    <t>供給年月</t>
    <rPh sb="0" eb="2">
      <t>キョウキュウ</t>
    </rPh>
    <rPh sb="2" eb="4">
      <t>ネンゲツ</t>
    </rPh>
    <phoneticPr fontId="5"/>
  </si>
  <si>
    <t>基本料金</t>
    <rPh sb="0" eb="2">
      <t>キホン</t>
    </rPh>
    <rPh sb="2" eb="4">
      <t>リョウキン</t>
    </rPh>
    <phoneticPr fontId="5"/>
  </si>
  <si>
    <t>電力量料金</t>
    <rPh sb="0" eb="3">
      <t>デンリョクリョウ</t>
    </rPh>
    <rPh sb="3" eb="5">
      <t>リョウキン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</si>
  <si>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</si>
  <si>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</si>
  <si>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（円）</t>
    <rPh sb="1" eb="2">
      <t>エン</t>
    </rPh>
    <phoneticPr fontId="5"/>
  </si>
  <si>
    <t>×0.85</t>
  </si>
  <si>
    <t>合計</t>
    <rPh sb="0" eb="2">
      <t>ゴウケイ</t>
    </rPh>
    <phoneticPr fontId="5"/>
  </si>
  <si>
    <t>昼間</t>
    <phoneticPr fontId="5"/>
  </si>
  <si>
    <t>夜間</t>
    <rPh sb="0" eb="2">
      <t>ヤカン</t>
    </rPh>
    <phoneticPr fontId="5"/>
  </si>
  <si>
    <t>重負荷</t>
    <rPh sb="0" eb="1">
      <t>ジュウ</t>
    </rPh>
    <rPh sb="1" eb="3">
      <t>フカ</t>
    </rPh>
    <phoneticPr fontId="5"/>
  </si>
  <si>
    <t>×0.85</t>
    <phoneticPr fontId="5"/>
  </si>
  <si>
    <t>※小計部分の小数点を全て表示するため、表示形式を標準に変更しました。</t>
    <rPh sb="1" eb="3">
      <t>ショウケイ</t>
    </rPh>
    <rPh sb="3" eb="5">
      <t>ブブン</t>
    </rPh>
    <rPh sb="6" eb="9">
      <t>ショウスウテン</t>
    </rPh>
    <rPh sb="10" eb="11">
      <t>スベ</t>
    </rPh>
    <rPh sb="12" eb="14">
      <t>ヒョウジ</t>
    </rPh>
    <rPh sb="19" eb="21">
      <t>ヒョウジ</t>
    </rPh>
    <rPh sb="21" eb="23">
      <t>ケイシキ</t>
    </rPh>
    <rPh sb="24" eb="26">
      <t>ヒョウジュン</t>
    </rPh>
    <rPh sb="27" eb="29">
      <t>ヘンコウ</t>
    </rPh>
    <phoneticPr fontId="11"/>
  </si>
  <si>
    <t>予定使用
電力量</t>
    <rPh sb="0" eb="2">
      <t>ヨテイ</t>
    </rPh>
    <rPh sb="2" eb="4">
      <t>シヨウ</t>
    </rPh>
    <rPh sb="5" eb="8">
      <t>デンリョクリョウ</t>
    </rPh>
    <phoneticPr fontId="5"/>
  </si>
  <si>
    <t>(参考)　電気料金の計算方法
1　毎月の電気料金＝基本料金＋電力量料金＋再生可能エネルギー発電促進賦課金（消費税及び地方消費税相当分を含む。）
2　基本料金＝基本料金単価×契約電力×（185％－力率）
　　※ 電気をまったく使用しない場合の基本料金は、基本料金単価×契約電力×1/2とする。
3　電力量料金＝電力量料金単価×使用電力量＋燃料費調整単価×使用電力量
4　再生可能エネルギー発電促進賦課金＝再生可能エネルギー発電促進賦課金単価×使用電力量</t>
    <rPh sb="1" eb="3">
      <t>サンコウ</t>
    </rPh>
    <phoneticPr fontId="5"/>
  </si>
  <si>
    <t>予定契約
電力
A</t>
    <rPh sb="0" eb="2">
      <t>ヨテイ</t>
    </rPh>
    <rPh sb="2" eb="4">
      <t>ケイヤク</t>
    </rPh>
    <rPh sb="5" eb="7">
      <t>デンリョク</t>
    </rPh>
    <phoneticPr fontId="5"/>
  </si>
  <si>
    <t>力率
割引</t>
    <rPh sb="0" eb="2">
      <t>リキリツ</t>
    </rPh>
    <rPh sb="3" eb="5">
      <t>ワリビキ</t>
    </rPh>
    <phoneticPr fontId="5"/>
  </si>
  <si>
    <t>入札金額算定書</t>
    <rPh sb="0" eb="7">
      <t>ニュウサツキンガクサンテイショ</t>
    </rPh>
    <phoneticPr fontId="5"/>
  </si>
  <si>
    <t>夏季</t>
    <rPh sb="0" eb="2">
      <t>カキ</t>
    </rPh>
    <phoneticPr fontId="5"/>
  </si>
  <si>
    <t>その他季</t>
    <rPh sb="2" eb="3">
      <t>タ</t>
    </rPh>
    <rPh sb="3" eb="4">
      <t>キ</t>
    </rPh>
    <phoneticPr fontId="5"/>
  </si>
  <si>
    <t>C
    （kWh）</t>
    <phoneticPr fontId="5"/>
  </si>
  <si>
    <t>単価（税込）
①</t>
    <rPh sb="0" eb="2">
      <t>タンカ</t>
    </rPh>
    <rPh sb="3" eb="5">
      <t>ゼイコ</t>
    </rPh>
    <phoneticPr fontId="5"/>
  </si>
  <si>
    <t>単価（税込）
②</t>
    <rPh sb="3" eb="5">
      <t>ゼイコ</t>
    </rPh>
    <phoneticPr fontId="5"/>
  </si>
  <si>
    <t>(C×②)
　　　　（円）</t>
    <rPh sb="11" eb="12">
      <t>エン</t>
    </rPh>
    <phoneticPr fontId="5"/>
  </si>
  <si>
    <t>(D×③)
　　　　（円）</t>
    <rPh sb="11" eb="12">
      <t>エン</t>
    </rPh>
    <phoneticPr fontId="5"/>
  </si>
  <si>
    <t>E
     （kWh）</t>
    <phoneticPr fontId="5"/>
  </si>
  <si>
    <r>
      <t xml:space="preserve">小計
B
</t>
    </r>
    <r>
      <rPr>
        <sz val="10"/>
        <rFont val="ＭＳ Ｐ明朝"/>
        <family val="1"/>
        <charset val="128"/>
      </rPr>
      <t>(A×①
×力率割引）</t>
    </r>
    <rPh sb="0" eb="1">
      <t>ショウ</t>
    </rPh>
    <rPh sb="1" eb="2">
      <t>ケイ</t>
    </rPh>
    <rPh sb="11" eb="15">
      <t>リキリツワリヒ</t>
    </rPh>
    <phoneticPr fontId="5"/>
  </si>
  <si>
    <t>小計
D</t>
    <rPh sb="0" eb="1">
      <t>ショウ</t>
    </rPh>
    <rPh sb="1" eb="2">
      <t>ケイ</t>
    </rPh>
    <phoneticPr fontId="5"/>
  </si>
  <si>
    <t>小計
F</t>
    <rPh sb="0" eb="1">
      <t>ショウ</t>
    </rPh>
    <rPh sb="1" eb="2">
      <t>ケイ</t>
    </rPh>
    <phoneticPr fontId="5"/>
  </si>
  <si>
    <t>(kWh/円)</t>
    <rPh sb="5" eb="6">
      <t>エン</t>
    </rPh>
    <phoneticPr fontId="5"/>
  </si>
  <si>
    <t xml:space="preserve">小計
G
</t>
    <rPh sb="0" eb="1">
      <t>ショウ</t>
    </rPh>
    <phoneticPr fontId="5"/>
  </si>
  <si>
    <t>月毎の
電気料金合計
H
（B＋G）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5"/>
  </si>
  <si>
    <t>計
D</t>
    <rPh sb="0" eb="1">
      <t>ケイ</t>
    </rPh>
    <phoneticPr fontId="5"/>
  </si>
  <si>
    <t>計
F</t>
    <rPh sb="0" eb="1">
      <t>ケイ</t>
    </rPh>
    <phoneticPr fontId="5"/>
  </si>
  <si>
    <t>(E×③)
　　　　（円）</t>
    <rPh sb="11" eb="12">
      <t>エン</t>
    </rPh>
    <phoneticPr fontId="5"/>
  </si>
  <si>
    <t>G
     （kWh）</t>
    <phoneticPr fontId="5"/>
  </si>
  <si>
    <t>計
H</t>
    <rPh sb="0" eb="1">
      <t>ケイ</t>
    </rPh>
    <phoneticPr fontId="5"/>
  </si>
  <si>
    <t>小計
I
(D+F+H)</t>
    <rPh sb="0" eb="1">
      <t>ショウ</t>
    </rPh>
    <phoneticPr fontId="5"/>
  </si>
  <si>
    <t>月毎の
電気料金合計
J
（B＋I）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5"/>
  </si>
  <si>
    <t>合計金額（税込）</t>
    <rPh sb="0" eb="2">
      <t>ゴウケイ</t>
    </rPh>
    <rPh sb="2" eb="4">
      <t>キンガク</t>
    </rPh>
    <rPh sb="5" eb="7">
      <t>ゼイコ</t>
    </rPh>
    <phoneticPr fontId="5"/>
  </si>
  <si>
    <t>施設名</t>
    <rPh sb="0" eb="3">
      <t>シセツメイ</t>
    </rPh>
    <phoneticPr fontId="27"/>
  </si>
  <si>
    <t>No.</t>
    <phoneticPr fontId="5"/>
  </si>
  <si>
    <r>
      <t xml:space="preserve">算定書により算出した
</t>
    </r>
    <r>
      <rPr>
        <sz val="12"/>
        <rFont val="ＭＳ Ｐゴシック"/>
        <family val="3"/>
        <charset val="128"/>
      </rPr>
      <t>電気料金(燃料費調整額及び再エネ賦課金を除く)</t>
    </r>
    <rPh sb="0" eb="3">
      <t>サンテイショ</t>
    </rPh>
    <rPh sb="6" eb="8">
      <t>サンシュツ</t>
    </rPh>
    <rPh sb="11" eb="13">
      <t>デンキ</t>
    </rPh>
    <rPh sb="13" eb="15">
      <t>リョウキン</t>
    </rPh>
    <rPh sb="16" eb="22">
      <t>ネンリョウヒチョウセイガク</t>
    </rPh>
    <rPh sb="22" eb="23">
      <t>オヨ</t>
    </rPh>
    <rPh sb="24" eb="25">
      <t>サイ</t>
    </rPh>
    <rPh sb="27" eb="30">
      <t>フカキン</t>
    </rPh>
    <rPh sb="31" eb="32">
      <t>ノゾ</t>
    </rPh>
    <phoneticPr fontId="27"/>
  </si>
  <si>
    <t>予定使用電力量
（kWh）</t>
    <rPh sb="0" eb="2">
      <t>ヨテイ</t>
    </rPh>
    <phoneticPr fontId="5"/>
  </si>
  <si>
    <t>使用施設名:</t>
    <phoneticPr fontId="5"/>
  </si>
  <si>
    <t>施設所在地</t>
    <rPh sb="0" eb="2">
      <t>シセツ</t>
    </rPh>
    <rPh sb="2" eb="5">
      <t>ショザイチ</t>
    </rPh>
    <phoneticPr fontId="27"/>
  </si>
  <si>
    <t>予定契約
電力
（KW）</t>
    <rPh sb="0" eb="2">
      <t>ヨテイ</t>
    </rPh>
    <phoneticPr fontId="5"/>
  </si>
  <si>
    <t>（KＷ）</t>
    <phoneticPr fontId="5"/>
  </si>
  <si>
    <t>(KW/円)</t>
    <rPh sb="4" eb="5">
      <t>エン</t>
    </rPh>
    <phoneticPr fontId="5"/>
  </si>
  <si>
    <t>(kWｈ/円)</t>
    <rPh sb="5" eb="6">
      <t>エン</t>
    </rPh>
    <phoneticPr fontId="5"/>
  </si>
  <si>
    <t>(G×④)
　　　　（円）</t>
    <rPh sb="11" eb="12">
      <t>エン</t>
    </rPh>
    <phoneticPr fontId="5"/>
  </si>
  <si>
    <t>山県市庁舎</t>
    <rPh sb="0" eb="3">
      <t>ヤマガタシ</t>
    </rPh>
    <rPh sb="3" eb="5">
      <t>チョウシャ</t>
    </rPh>
    <phoneticPr fontId="4"/>
  </si>
  <si>
    <t>図書館</t>
    <rPh sb="0" eb="3">
      <t>トショカン</t>
    </rPh>
    <phoneticPr fontId="4"/>
  </si>
  <si>
    <t>教育センター</t>
    <rPh sb="0" eb="2">
      <t>キョウイク</t>
    </rPh>
    <phoneticPr fontId="4"/>
  </si>
  <si>
    <t>文化の里</t>
    <rPh sb="0" eb="2">
      <t>ブンカ</t>
    </rPh>
    <rPh sb="3" eb="4">
      <t>サト</t>
    </rPh>
    <phoneticPr fontId="4"/>
  </si>
  <si>
    <t>高富公民館</t>
    <rPh sb="0" eb="2">
      <t>タカトミ</t>
    </rPh>
    <rPh sb="2" eb="5">
      <t>コウミンカン</t>
    </rPh>
    <phoneticPr fontId="4"/>
  </si>
  <si>
    <t>高富中央公民館</t>
    <rPh sb="0" eb="2">
      <t>タカトミ</t>
    </rPh>
    <rPh sb="2" eb="4">
      <t>チュウオウ</t>
    </rPh>
    <rPh sb="4" eb="7">
      <t>コウミンカン</t>
    </rPh>
    <phoneticPr fontId="4"/>
  </si>
  <si>
    <t>美山中央公民館</t>
    <rPh sb="0" eb="2">
      <t>ミヤマ</t>
    </rPh>
    <rPh sb="2" eb="4">
      <t>チュウオウ</t>
    </rPh>
    <rPh sb="4" eb="7">
      <t>コウミンカン</t>
    </rPh>
    <phoneticPr fontId="4"/>
  </si>
  <si>
    <t>いわ桜小学校</t>
    <rPh sb="2" eb="3">
      <t>サクラ</t>
    </rPh>
    <rPh sb="3" eb="6">
      <t>ショウガッコウ</t>
    </rPh>
    <phoneticPr fontId="4"/>
  </si>
  <si>
    <t>伊自良南小学校</t>
    <rPh sb="0" eb="3">
      <t>イジラ</t>
    </rPh>
    <rPh sb="3" eb="4">
      <t>ミナミ</t>
    </rPh>
    <rPh sb="4" eb="7">
      <t>ショウガッコウ</t>
    </rPh>
    <phoneticPr fontId="4"/>
  </si>
  <si>
    <t>伊自良北小学校</t>
    <rPh sb="0" eb="3">
      <t>イジラ</t>
    </rPh>
    <rPh sb="3" eb="4">
      <t>キタ</t>
    </rPh>
    <rPh sb="4" eb="7">
      <t>ショウガッコウ</t>
    </rPh>
    <phoneticPr fontId="4"/>
  </si>
  <si>
    <t>高富小学校</t>
    <rPh sb="0" eb="2">
      <t>タカトミ</t>
    </rPh>
    <rPh sb="2" eb="5">
      <t>ショウガッコウ</t>
    </rPh>
    <phoneticPr fontId="4"/>
  </si>
  <si>
    <t>桜尾小学校</t>
    <rPh sb="0" eb="2">
      <t>サクラオ</t>
    </rPh>
    <rPh sb="2" eb="5">
      <t>ショウガッコウ</t>
    </rPh>
    <phoneticPr fontId="4"/>
  </si>
  <si>
    <t>大桑小学校</t>
    <rPh sb="0" eb="2">
      <t>オオクワ</t>
    </rPh>
    <rPh sb="2" eb="5">
      <t>ショウガッコウ</t>
    </rPh>
    <phoneticPr fontId="4"/>
  </si>
  <si>
    <t>梅原小学校</t>
    <rPh sb="0" eb="2">
      <t>ウメハラ</t>
    </rPh>
    <rPh sb="2" eb="5">
      <t>ショウガッコウ</t>
    </rPh>
    <phoneticPr fontId="4"/>
  </si>
  <si>
    <t>美山小学校</t>
    <rPh sb="0" eb="2">
      <t>ミヤマ</t>
    </rPh>
    <rPh sb="2" eb="5">
      <t>ショウガッコウ</t>
    </rPh>
    <phoneticPr fontId="4"/>
  </si>
  <si>
    <t>富岡小学校</t>
    <rPh sb="0" eb="2">
      <t>トミオカ</t>
    </rPh>
    <rPh sb="2" eb="5">
      <t>ショウガッコウ</t>
    </rPh>
    <phoneticPr fontId="4"/>
  </si>
  <si>
    <t>伊自良中学校</t>
    <rPh sb="0" eb="3">
      <t>イジラ</t>
    </rPh>
    <rPh sb="3" eb="6">
      <t>チュウガッコウ</t>
    </rPh>
    <phoneticPr fontId="4"/>
  </si>
  <si>
    <t>高富中学校</t>
    <rPh sb="0" eb="2">
      <t>タカトミ</t>
    </rPh>
    <rPh sb="2" eb="5">
      <t>チュウガッコウ</t>
    </rPh>
    <phoneticPr fontId="4"/>
  </si>
  <si>
    <t>美山中学校</t>
    <rPh sb="0" eb="2">
      <t>ミヤマ</t>
    </rPh>
    <rPh sb="2" eb="5">
      <t>チュウガッコウ</t>
    </rPh>
    <phoneticPr fontId="4"/>
  </si>
  <si>
    <t>伊自良右岸地区クリーンセンター</t>
    <rPh sb="0" eb="3">
      <t>イジラ</t>
    </rPh>
    <rPh sb="3" eb="5">
      <t>ウガン</t>
    </rPh>
    <rPh sb="5" eb="7">
      <t>チク</t>
    </rPh>
    <phoneticPr fontId="4"/>
  </si>
  <si>
    <t>伊自良左岸地区クリーンセンター</t>
    <rPh sb="0" eb="3">
      <t>イジラ</t>
    </rPh>
    <rPh sb="3" eb="5">
      <t>サガン</t>
    </rPh>
    <rPh sb="5" eb="7">
      <t>チク</t>
    </rPh>
    <phoneticPr fontId="4"/>
  </si>
  <si>
    <t>桜尾クリーンセンター</t>
    <rPh sb="0" eb="2">
      <t>サクラオ</t>
    </rPh>
    <phoneticPr fontId="4"/>
  </si>
  <si>
    <t>大桑クリーンセンター</t>
    <rPh sb="0" eb="2">
      <t>オオクワ</t>
    </rPh>
    <phoneticPr fontId="4"/>
  </si>
  <si>
    <t>高富浄化センター</t>
    <rPh sb="0" eb="2">
      <t>タカトミ</t>
    </rPh>
    <rPh sb="2" eb="4">
      <t>ジョウカ</t>
    </rPh>
    <phoneticPr fontId="4"/>
  </si>
  <si>
    <t>伊自良第３浄水場</t>
    <rPh sb="0" eb="3">
      <t>イジラ</t>
    </rPh>
    <rPh sb="3" eb="4">
      <t>ダイ</t>
    </rPh>
    <rPh sb="5" eb="8">
      <t>ジョウスイジョウ</t>
    </rPh>
    <phoneticPr fontId="4"/>
  </si>
  <si>
    <t>円原浄水場</t>
    <rPh sb="0" eb="2">
      <t>エンバラ</t>
    </rPh>
    <rPh sb="2" eb="5">
      <t>ジョウスイジョウ</t>
    </rPh>
    <phoneticPr fontId="4"/>
  </si>
  <si>
    <t>高富水源地</t>
    <rPh sb="0" eb="2">
      <t>タカトミ</t>
    </rPh>
    <rPh sb="2" eb="5">
      <t>スイゲンチ</t>
    </rPh>
    <phoneticPr fontId="4"/>
  </si>
  <si>
    <t>西武芸水源地</t>
    <rPh sb="0" eb="1">
      <t>ニシ</t>
    </rPh>
    <rPh sb="1" eb="3">
      <t>ブゲイ</t>
    </rPh>
    <rPh sb="3" eb="6">
      <t>スイゲンチ</t>
    </rPh>
    <phoneticPr fontId="4"/>
  </si>
  <si>
    <t>北部水源地</t>
    <rPh sb="0" eb="2">
      <t>ホクブ</t>
    </rPh>
    <rPh sb="2" eb="5">
      <t>スイゲンチ</t>
    </rPh>
    <phoneticPr fontId="4"/>
  </si>
  <si>
    <t>高木1000番地1</t>
  </si>
  <si>
    <t>大門850番地65</t>
  </si>
  <si>
    <t>富永495番地</t>
  </si>
  <si>
    <t>洞田127番地131</t>
  </si>
  <si>
    <t>高富1275番地1</t>
  </si>
  <si>
    <t xml:space="preserve">	佐賀588番地2</t>
  </si>
  <si>
    <t xml:space="preserve">	岩佐1177番地1</t>
  </si>
  <si>
    <t>掛217番地</t>
  </si>
  <si>
    <t>高富1079番地</t>
  </si>
  <si>
    <t xml:space="preserve">	伊佐美726番地</t>
  </si>
  <si>
    <t>岩佐763番地</t>
  </si>
  <si>
    <t>高富2845番地1</t>
  </si>
  <si>
    <t>富永64番地</t>
  </si>
  <si>
    <t>小倉647番地2</t>
  </si>
  <si>
    <t>大森222番地2</t>
  </si>
  <si>
    <t>高富1056番地1</t>
  </si>
  <si>
    <t>岩佐876番地1</t>
  </si>
  <si>
    <t>東深瀬30番地1</t>
  </si>
  <si>
    <t>太陽光発電予定数量</t>
    <rPh sb="0" eb="3">
      <t>タイヨウコウ</t>
    </rPh>
    <rPh sb="3" eb="5">
      <t>ハツデン</t>
    </rPh>
    <rPh sb="5" eb="7">
      <t>ヨテイ</t>
    </rPh>
    <rPh sb="7" eb="9">
      <t>スウリョウ</t>
    </rPh>
    <phoneticPr fontId="5"/>
  </si>
  <si>
    <t>予定使用電力量</t>
    <phoneticPr fontId="5"/>
  </si>
  <si>
    <t>(太陽光発電差引後）</t>
    <rPh sb="1" eb="6">
      <t>タイヨウコウハツデン</t>
    </rPh>
    <rPh sb="6" eb="7">
      <t>サ</t>
    </rPh>
    <rPh sb="7" eb="8">
      <t>ヒ</t>
    </rPh>
    <rPh sb="8" eb="9">
      <t>アト</t>
    </rPh>
    <phoneticPr fontId="5"/>
  </si>
  <si>
    <t>合計</t>
    <rPh sb="0" eb="2">
      <t>ゴウケイ</t>
    </rPh>
    <phoneticPr fontId="5"/>
  </si>
  <si>
    <t>太陽光</t>
    <rPh sb="0" eb="3">
      <t>タイヨウコウ</t>
    </rPh>
    <phoneticPr fontId="5"/>
  </si>
  <si>
    <t>実量</t>
    <rPh sb="0" eb="1">
      <t>ジツ</t>
    </rPh>
    <rPh sb="1" eb="2">
      <t>リョウ</t>
    </rPh>
    <phoneticPr fontId="5"/>
  </si>
  <si>
    <t>R8
～
R9</t>
    <phoneticPr fontId="5"/>
  </si>
  <si>
    <t>算定書一覧表</t>
    <rPh sb="0" eb="2">
      <t>サンテイ</t>
    </rPh>
    <rPh sb="2" eb="3">
      <t>ショ</t>
    </rPh>
    <rPh sb="3" eb="6">
      <t>イチランヒョウ</t>
    </rPh>
    <phoneticPr fontId="5"/>
  </si>
  <si>
    <t>↑　合計金額を入札書に記載してください。</t>
    <rPh sb="2" eb="4">
      <t>ゴウケイ</t>
    </rPh>
    <rPh sb="3" eb="4">
      <t>ケイ</t>
    </rPh>
    <rPh sb="4" eb="5">
      <t>キン</t>
    </rPh>
    <rPh sb="5" eb="6">
      <t>ガク</t>
    </rPh>
    <phoneticPr fontId="5"/>
  </si>
  <si>
    <t>谷合1159番地</t>
    <phoneticPr fontId="5"/>
  </si>
  <si>
    <t>大森540番地</t>
    <phoneticPr fontId="5"/>
  </si>
  <si>
    <t xml:space="preserve">	大桑2389番地2</t>
    <phoneticPr fontId="5"/>
  </si>
  <si>
    <t>梅原1543番地</t>
    <phoneticPr fontId="5"/>
  </si>
  <si>
    <t>東深瀬30番地</t>
    <phoneticPr fontId="5"/>
  </si>
  <si>
    <t xml:space="preserve">	大門954番地</t>
    <phoneticPr fontId="5"/>
  </si>
  <si>
    <t>伊佐美840番地4</t>
    <rPh sb="6" eb="8">
      <t>バンチ</t>
    </rPh>
    <phoneticPr fontId="5"/>
  </si>
  <si>
    <t>大桑147番地</t>
    <rPh sb="5" eb="7">
      <t>バンチ</t>
    </rPh>
    <phoneticPr fontId="5"/>
  </si>
  <si>
    <t>高木1330番地</t>
    <phoneticPr fontId="5"/>
  </si>
  <si>
    <t>松尾130番地3</t>
    <phoneticPr fontId="5"/>
  </si>
  <si>
    <t>円原320番地</t>
    <rPh sb="0" eb="2">
      <t>エンバラ</t>
    </rPh>
    <phoneticPr fontId="6"/>
  </si>
  <si>
    <t>電気料金総価（税込）</t>
    <rPh sb="0" eb="2">
      <t>デンキ</t>
    </rPh>
    <rPh sb="2" eb="4">
      <t>リョウキン</t>
    </rPh>
    <rPh sb="4" eb="5">
      <t>ソウ</t>
    </rPh>
    <rPh sb="5" eb="6">
      <t>アタイ</t>
    </rPh>
    <rPh sb="7" eb="8">
      <t>ゼイ</t>
    </rPh>
    <rPh sb="8" eb="9">
      <t>コ</t>
    </rPh>
    <phoneticPr fontId="5"/>
  </si>
  <si>
    <t>単価（税込）
③</t>
    <rPh sb="3" eb="5">
      <t>ゼイコ</t>
    </rPh>
    <phoneticPr fontId="5"/>
  </si>
  <si>
    <t>単価（税込）
④</t>
    <rPh sb="3" eb="5">
      <t>ゼイコ</t>
    </rPh>
    <phoneticPr fontId="5"/>
  </si>
  <si>
    <t>合計金額
（税込）</t>
    <rPh sb="0" eb="2">
      <t>ゴウケイ</t>
    </rPh>
    <rPh sb="2" eb="4">
      <t>キンガク</t>
    </rPh>
    <rPh sb="6" eb="8">
      <t>ゼイコ</t>
    </rPh>
    <phoneticPr fontId="5"/>
  </si>
  <si>
    <t xml:space="preserve">  ↑合計金額（税込）を、算定書一覧表</t>
  </si>
  <si>
    <t xml:space="preserve">  ↑合計金額（税込）を、算定書一覧表</t>
    <rPh sb="5" eb="6">
      <t>キン</t>
    </rPh>
    <rPh sb="8" eb="10">
      <t>ゼイコ</t>
    </rPh>
    <rPh sb="13" eb="15">
      <t>サンテイ</t>
    </rPh>
    <rPh sb="15" eb="16">
      <t>ショ</t>
    </rPh>
    <rPh sb="16" eb="19">
      <t>イチランヒョウ</t>
    </rPh>
    <phoneticPr fontId="5"/>
  </si>
  <si>
    <t xml:space="preserve">    に記載すること。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</si>
</sst>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00_);[Red]\(#,##0.0000\)"/>
    <numFmt numFmtId="177" formatCode="#,###&quot; 円&quot;"/>
    <numFmt numFmtId="178" formatCode="#,##0_ "/>
    <numFmt numFmtId="179" formatCode="#,##0_);[Red]\(#,##0\)"/>
    <numFmt numFmtId="180" formatCode="#,##0.00_);[Red]\(#,##0.00\)"/>
    <numFmt numFmtId="181" formatCode="0_);[Red]\(0\)"/>
  </numFmts>
  <fonts count="39" x14ac:knownFonts="1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3"/>
      <charset val="128"/>
    </font>
    <font>
      <b/>
      <sz val="11"/>
      <name val="ＭＳ Ｐ明朝"/>
      <family val="1"/>
      <charset val="128"/>
    </font>
    <font>
      <sz val="10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38" fontId="7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38" fontId="7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4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4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Protection="0"/>
    <xf numFmtId="9" fontId="4" fillId="0" borderId="0" applyFont="0" applyFill="0" applyBorder="0" applyProtection="0"/>
    <xf numFmtId="9" fontId="7" fillId="0" borderId="0" applyFont="0" applyFill="0" applyBorder="0" applyProtection="0"/>
    <xf numFmtId="38" fontId="4" fillId="0" borderId="0" applyFont="0" applyFill="0" applyBorder="0" applyProtection="0"/>
    <xf numFmtId="38" fontId="7" fillId="0" borderId="0" applyFont="0" applyFill="0" applyBorder="0" applyProtection="0"/>
    <xf numFmtId="0" fontId="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9" fontId="28" fillId="0" borderId="0" applyFont="0" applyFill="0" applyBorder="0" applyProtection="0"/>
    <xf numFmtId="0" fontId="7" fillId="0" borderId="0"/>
    <xf numFmtId="9" fontId="4" fillId="0" borderId="0" applyFont="0" applyFill="0" applyBorder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0" fontId="8" fillId="2" borderId="0" xfId="0" applyFont="1" applyFill="1"/>
    <xf numFmtId="0" fontId="8" fillId="2" borderId="0" xfId="6" applyFont="1" applyFill="1"/>
    <xf numFmtId="0" fontId="13" fillId="2" borderId="0" xfId="0" applyFont="1" applyFill="1" applyAlignment="1">
      <alignment horizontal="left"/>
    </xf>
    <xf numFmtId="0" fontId="13" fillId="2" borderId="0" xfId="6" applyFont="1" applyFill="1" applyAlignment="1">
      <alignment horizontal="left"/>
    </xf>
    <xf numFmtId="0" fontId="13" fillId="2" borderId="0" xfId="7" applyFont="1" applyFill="1" applyAlignment="1">
      <alignment horizontal="left"/>
    </xf>
    <xf numFmtId="0" fontId="8" fillId="2" borderId="1" xfId="6" applyFont="1" applyFill="1" applyBorder="1" applyAlignment="1">
      <alignment horizontal="center" vertical="center"/>
    </xf>
    <xf numFmtId="0" fontId="8" fillId="2" borderId="3" xfId="6" applyFont="1" applyFill="1" applyBorder="1" applyAlignment="1">
      <alignment horizontal="center" vertical="center"/>
    </xf>
    <xf numFmtId="0" fontId="8" fillId="2" borderId="9" xfId="6" applyFont="1" applyFill="1" applyBorder="1" applyAlignment="1">
      <alignment horizontal="right"/>
    </xf>
    <xf numFmtId="0" fontId="8" fillId="2" borderId="10" xfId="6" applyFont="1" applyFill="1" applyBorder="1" applyAlignment="1">
      <alignment horizontal="right"/>
    </xf>
    <xf numFmtId="0" fontId="15" fillId="2" borderId="0" xfId="6" applyFont="1" applyFill="1"/>
    <xf numFmtId="0" fontId="8" fillId="2" borderId="19" xfId="6" applyFont="1" applyFill="1" applyBorder="1" applyAlignment="1">
      <alignment horizontal="center" vertical="center"/>
    </xf>
    <xf numFmtId="0" fontId="8" fillId="2" borderId="20" xfId="6" applyFont="1" applyFill="1" applyBorder="1"/>
    <xf numFmtId="38" fontId="8" fillId="2" borderId="21" xfId="9" applyFont="1" applyFill="1" applyBorder="1" applyAlignment="1" applyProtection="1">
      <alignment horizontal="center"/>
    </xf>
    <xf numFmtId="38" fontId="8" fillId="2" borderId="23" xfId="9" applyFont="1" applyFill="1" applyBorder="1" applyProtection="1"/>
    <xf numFmtId="0" fontId="8" fillId="2" borderId="16" xfId="6" applyFont="1" applyFill="1" applyBorder="1" applyAlignment="1">
      <alignment horizontal="center" wrapText="1"/>
    </xf>
    <xf numFmtId="0" fontId="8" fillId="2" borderId="5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wrapText="1"/>
    </xf>
    <xf numFmtId="38" fontId="8" fillId="2" borderId="2" xfId="6" applyNumberFormat="1" applyFont="1" applyFill="1" applyBorder="1" applyAlignment="1">
      <alignment horizontal="right" shrinkToFit="1"/>
    </xf>
    <xf numFmtId="38" fontId="8" fillId="2" borderId="22" xfId="9" applyFont="1" applyFill="1" applyBorder="1" applyAlignment="1" applyProtection="1">
      <alignment shrinkToFit="1"/>
    </xf>
    <xf numFmtId="9" fontId="8" fillId="2" borderId="14" xfId="6" applyNumberFormat="1" applyFont="1" applyFill="1" applyBorder="1"/>
    <xf numFmtId="0" fontId="10" fillId="0" borderId="0" xfId="8" applyFont="1" applyAlignment="1">
      <alignment horizontal="left" vertical="center" wrapText="1"/>
    </xf>
    <xf numFmtId="0" fontId="14" fillId="0" borderId="0" xfId="8" applyFont="1" applyAlignment="1">
      <alignment horizontal="left" vertical="center" wrapText="1"/>
    </xf>
    <xf numFmtId="0" fontId="7" fillId="2" borderId="0" xfId="6" applyFill="1" applyAlignment="1">
      <alignment horizontal="right"/>
    </xf>
    <xf numFmtId="0" fontId="17" fillId="2" borderId="0" xfId="6" applyFont="1" applyFill="1"/>
    <xf numFmtId="0" fontId="8" fillId="2" borderId="17" xfId="6" applyFont="1" applyFill="1" applyBorder="1" applyAlignment="1">
      <alignment horizontal="right"/>
    </xf>
    <xf numFmtId="38" fontId="8" fillId="2" borderId="25" xfId="9" applyFont="1" applyFill="1" applyBorder="1" applyAlignment="1" applyProtection="1">
      <alignment horizontal="right"/>
    </xf>
    <xf numFmtId="38" fontId="8" fillId="2" borderId="26" xfId="9" applyFont="1" applyFill="1" applyBorder="1" applyAlignment="1" applyProtection="1">
      <alignment horizontal="center"/>
    </xf>
    <xf numFmtId="0" fontId="8" fillId="2" borderId="18" xfId="6" applyFont="1" applyFill="1" applyBorder="1" applyAlignment="1">
      <alignment horizontal="center" vertical="center" wrapText="1"/>
    </xf>
    <xf numFmtId="38" fontId="8" fillId="2" borderId="8" xfId="6" applyNumberFormat="1" applyFont="1" applyFill="1" applyBorder="1" applyAlignment="1">
      <alignment horizontal="right" shrinkToFit="1"/>
    </xf>
    <xf numFmtId="0" fontId="8" fillId="2" borderId="0" xfId="6" applyFont="1" applyFill="1" applyAlignment="1">
      <alignment horizontal="center" vertical="center" wrapText="1"/>
    </xf>
    <xf numFmtId="9" fontId="7" fillId="2" borderId="0" xfId="6" applyNumberFormat="1" applyFill="1" applyAlignment="1">
      <alignment horizontal="left"/>
    </xf>
    <xf numFmtId="38" fontId="12" fillId="2" borderId="32" xfId="9" applyFont="1" applyFill="1" applyBorder="1" applyAlignment="1" applyProtection="1">
      <alignment horizontal="right"/>
    </xf>
    <xf numFmtId="0" fontId="8" fillId="2" borderId="0" xfId="6" applyFont="1" applyFill="1" applyAlignment="1">
      <alignment horizontal="right"/>
    </xf>
    <xf numFmtId="0" fontId="8" fillId="2" borderId="33" xfId="6" applyFont="1" applyFill="1" applyBorder="1" applyAlignment="1">
      <alignment horizontal="center" wrapText="1"/>
    </xf>
    <xf numFmtId="0" fontId="8" fillId="2" borderId="9" xfId="6" applyFont="1" applyFill="1" applyBorder="1" applyAlignment="1">
      <alignment horizontal="center" wrapText="1"/>
    </xf>
    <xf numFmtId="0" fontId="8" fillId="2" borderId="14" xfId="6" applyFont="1" applyFill="1" applyBorder="1" applyAlignment="1">
      <alignment horizontal="center" vertical="center" wrapText="1"/>
    </xf>
    <xf numFmtId="0" fontId="7" fillId="2" borderId="0" xfId="6" applyFill="1"/>
    <xf numFmtId="0" fontId="18" fillId="2" borderId="0" xfId="7" applyFont="1" applyFill="1" applyAlignment="1">
      <alignment horizontal="left" vertical="top" wrapText="1"/>
    </xf>
    <xf numFmtId="0" fontId="10" fillId="0" borderId="0" xfId="8" applyFont="1" applyAlignment="1">
      <alignment horizontal="center" vertical="center" wrapText="1"/>
    </xf>
    <xf numFmtId="9" fontId="19" fillId="2" borderId="0" xfId="6" applyNumberFormat="1" applyFont="1" applyFill="1" applyAlignment="1">
      <alignment horizontal="left"/>
    </xf>
    <xf numFmtId="0" fontId="12" fillId="2" borderId="3" xfId="6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8" fillId="2" borderId="0" xfId="7" applyFont="1" applyFill="1" applyAlignment="1">
      <alignment horizontal="left" vertical="center" wrapText="1"/>
    </xf>
    <xf numFmtId="0" fontId="8" fillId="2" borderId="14" xfId="6" applyFont="1" applyFill="1" applyBorder="1" applyAlignment="1">
      <alignment horizontal="right"/>
    </xf>
    <xf numFmtId="0" fontId="20" fillId="2" borderId="0" xfId="6" applyFont="1" applyFill="1" applyAlignment="1">
      <alignment horizontal="center"/>
    </xf>
    <xf numFmtId="0" fontId="12" fillId="2" borderId="0" xfId="6" applyFont="1" applyFill="1" applyAlignment="1">
      <alignment vertical="center"/>
    </xf>
    <xf numFmtId="0" fontId="21" fillId="2" borderId="0" xfId="7" applyFont="1" applyFill="1" applyAlignment="1">
      <alignment horizontal="left" vertical="center" wrapText="1"/>
    </xf>
    <xf numFmtId="0" fontId="7" fillId="2" borderId="0" xfId="6" applyFill="1" applyAlignment="1">
      <alignment vertical="center"/>
    </xf>
    <xf numFmtId="0" fontId="18" fillId="2" borderId="0" xfId="7" applyFont="1" applyFill="1" applyAlignment="1">
      <alignment vertical="center" wrapText="1"/>
    </xf>
    <xf numFmtId="38" fontId="16" fillId="2" borderId="0" xfId="0" applyNumberFormat="1" applyFont="1" applyFill="1" applyAlignment="1">
      <alignment vertical="center"/>
    </xf>
    <xf numFmtId="0" fontId="8" fillId="2" borderId="0" xfId="6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1" fillId="2" borderId="0" xfId="7" applyFont="1" applyFill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38" fontId="8" fillId="2" borderId="0" xfId="9" applyFont="1" applyFill="1" applyBorder="1" applyAlignment="1" applyProtection="1">
      <alignment horizontal="center"/>
    </xf>
    <xf numFmtId="38" fontId="8" fillId="2" borderId="0" xfId="9" applyFont="1" applyFill="1" applyBorder="1" applyProtection="1"/>
    <xf numFmtId="38" fontId="8" fillId="2" borderId="0" xfId="9" applyFont="1" applyFill="1" applyBorder="1" applyAlignment="1" applyProtection="1">
      <alignment shrinkToFit="1"/>
    </xf>
    <xf numFmtId="38" fontId="12" fillId="2" borderId="0" xfId="9" applyFont="1" applyFill="1" applyBorder="1" applyProtection="1"/>
    <xf numFmtId="38" fontId="12" fillId="2" borderId="0" xfId="9" applyFont="1" applyFill="1" applyBorder="1" applyAlignment="1" applyProtection="1">
      <alignment horizontal="right"/>
    </xf>
    <xf numFmtId="176" fontId="8" fillId="2" borderId="11" xfId="6" applyNumberFormat="1" applyFont="1" applyFill="1" applyBorder="1" applyAlignment="1">
      <alignment horizontal="right"/>
    </xf>
    <xf numFmtId="38" fontId="10" fillId="2" borderId="42" xfId="9" applyFont="1" applyFill="1" applyBorder="1" applyAlignment="1" applyProtection="1">
      <alignment horizontal="center" vertical="center" shrinkToFit="1"/>
    </xf>
    <xf numFmtId="38" fontId="8" fillId="2" borderId="21" xfId="9" applyFont="1" applyFill="1" applyBorder="1" applyProtection="1"/>
    <xf numFmtId="0" fontId="22" fillId="2" borderId="0" xfId="6" applyFont="1" applyFill="1"/>
    <xf numFmtId="0" fontId="22" fillId="2" borderId="0" xfId="0" applyFont="1" applyFill="1"/>
    <xf numFmtId="0" fontId="22" fillId="2" borderId="0" xfId="0" applyFont="1" applyFill="1" applyAlignment="1">
      <alignment vertical="center"/>
    </xf>
    <xf numFmtId="40" fontId="8" fillId="2" borderId="1" xfId="1" applyNumberFormat="1" applyFont="1" applyFill="1" applyBorder="1" applyAlignment="1" applyProtection="1">
      <alignment horizontal="right" shrinkToFit="1"/>
    </xf>
    <xf numFmtId="40" fontId="8" fillId="2" borderId="3" xfId="1" applyNumberFormat="1" applyFont="1" applyFill="1" applyBorder="1" applyAlignment="1" applyProtection="1">
      <alignment horizontal="right" shrinkToFit="1"/>
    </xf>
    <xf numFmtId="40" fontId="8" fillId="2" borderId="13" xfId="1" applyNumberFormat="1" applyFont="1" applyFill="1" applyBorder="1" applyAlignment="1" applyProtection="1">
      <alignment horizontal="right" shrinkToFit="1"/>
    </xf>
    <xf numFmtId="38" fontId="8" fillId="2" borderId="41" xfId="9" applyFont="1" applyFill="1" applyBorder="1" applyAlignment="1" applyProtection="1">
      <alignment horizontal="center"/>
    </xf>
    <xf numFmtId="38" fontId="10" fillId="2" borderId="48" xfId="9" applyFont="1" applyFill="1" applyBorder="1" applyAlignment="1" applyProtection="1">
      <alignment horizontal="center" vertical="center" shrinkToFit="1"/>
    </xf>
    <xf numFmtId="0" fontId="0" fillId="0" borderId="3" xfId="0" applyBorder="1" applyAlignment="1">
      <alignment vertical="center"/>
    </xf>
    <xf numFmtId="0" fontId="10" fillId="2" borderId="0" xfId="6" applyFont="1" applyFill="1" applyAlignment="1">
      <alignment horizontal="center" vertical="center"/>
    </xf>
    <xf numFmtId="38" fontId="10" fillId="2" borderId="0" xfId="9" applyFont="1" applyFill="1" applyBorder="1" applyAlignment="1" applyProtection="1">
      <alignment horizontal="center" vertical="center" shrinkToFit="1"/>
    </xf>
    <xf numFmtId="38" fontId="10" fillId="2" borderId="0" xfId="9" applyFont="1" applyFill="1" applyBorder="1" applyAlignment="1" applyProtection="1">
      <alignment horizontal="center" vertical="center"/>
    </xf>
    <xf numFmtId="0" fontId="8" fillId="2" borderId="0" xfId="6" applyFont="1" applyFill="1" applyAlignment="1">
      <alignment horizontal="center"/>
    </xf>
    <xf numFmtId="0" fontId="22" fillId="2" borderId="0" xfId="6" applyFont="1" applyFill="1" applyAlignment="1">
      <alignment vertical="center"/>
    </xf>
    <xf numFmtId="40" fontId="22" fillId="2" borderId="0" xfId="6" applyNumberFormat="1" applyFont="1" applyFill="1"/>
    <xf numFmtId="40" fontId="8" fillId="2" borderId="0" xfId="1" applyNumberFormat="1" applyFont="1" applyFill="1" applyBorder="1" applyAlignment="1" applyProtection="1">
      <alignment horizontal="center"/>
    </xf>
    <xf numFmtId="40" fontId="22" fillId="2" borderId="0" xfId="0" applyNumberFormat="1" applyFont="1" applyFill="1"/>
    <xf numFmtId="0" fontId="24" fillId="2" borderId="0" xfId="0" applyFont="1" applyFill="1" applyAlignment="1">
      <alignment vertical="center"/>
    </xf>
    <xf numFmtId="0" fontId="0" fillId="0" borderId="4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2" xfId="0" applyBorder="1" applyAlignment="1">
      <alignment vertical="center"/>
    </xf>
    <xf numFmtId="38" fontId="12" fillId="2" borderId="53" xfId="9" applyFont="1" applyFill="1" applyBorder="1" applyProtection="1"/>
    <xf numFmtId="38" fontId="12" fillId="2" borderId="49" xfId="9" applyFont="1" applyFill="1" applyBorder="1" applyProtection="1"/>
    <xf numFmtId="38" fontId="13" fillId="2" borderId="23" xfId="9" applyFont="1" applyFill="1" applyBorder="1" applyProtection="1"/>
    <xf numFmtId="38" fontId="8" fillId="2" borderId="0" xfId="9" applyFont="1" applyFill="1" applyBorder="1" applyAlignment="1" applyProtection="1">
      <alignment horizontal="center" vertical="center"/>
    </xf>
    <xf numFmtId="0" fontId="23" fillId="2" borderId="0" xfId="6" applyFont="1" applyFill="1" applyAlignment="1">
      <alignment horizontal="center" vertical="center"/>
    </xf>
    <xf numFmtId="38" fontId="23" fillId="2" borderId="0" xfId="9" applyFont="1" applyFill="1" applyBorder="1" applyAlignment="1" applyProtection="1">
      <alignment horizontal="center" vertical="center" shrinkToFit="1"/>
    </xf>
    <xf numFmtId="38" fontId="23" fillId="2" borderId="0" xfId="9" applyFont="1" applyFill="1" applyBorder="1" applyAlignment="1" applyProtection="1">
      <alignment horizontal="center" vertical="center"/>
    </xf>
    <xf numFmtId="40" fontId="22" fillId="2" borderId="0" xfId="1" applyNumberFormat="1" applyFont="1" applyFill="1" applyBorder="1" applyAlignment="1" applyProtection="1">
      <alignment vertical="center"/>
    </xf>
    <xf numFmtId="40" fontId="22" fillId="2" borderId="0" xfId="0" applyNumberFormat="1" applyFont="1" applyFill="1" applyAlignment="1">
      <alignment vertical="center"/>
    </xf>
    <xf numFmtId="0" fontId="0" fillId="0" borderId="5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40" fontId="8" fillId="2" borderId="47" xfId="1" applyNumberFormat="1" applyFont="1" applyFill="1" applyBorder="1" applyAlignment="1" applyProtection="1">
      <alignment horizontal="right" shrinkToFit="1"/>
    </xf>
    <xf numFmtId="38" fontId="8" fillId="2" borderId="23" xfId="9" applyFont="1" applyFill="1" applyBorder="1" applyAlignment="1" applyProtection="1">
      <alignment horizontal="center"/>
    </xf>
    <xf numFmtId="38" fontId="8" fillId="2" borderId="56" xfId="6" applyNumberFormat="1" applyFont="1" applyFill="1" applyBorder="1" applyAlignment="1">
      <alignment horizontal="right" shrinkToFit="1"/>
    </xf>
    <xf numFmtId="38" fontId="8" fillId="2" borderId="57" xfId="6" applyNumberFormat="1" applyFont="1" applyFill="1" applyBorder="1" applyAlignment="1">
      <alignment horizontal="right" shrinkToFit="1"/>
    </xf>
    <xf numFmtId="38" fontId="8" fillId="2" borderId="58" xfId="9" applyFont="1" applyFill="1" applyBorder="1" applyProtection="1"/>
    <xf numFmtId="0" fontId="0" fillId="0" borderId="20" xfId="0" applyBorder="1"/>
    <xf numFmtId="40" fontId="8" fillId="3" borderId="34" xfId="1" applyNumberFormat="1" applyFont="1" applyFill="1" applyBorder="1" applyAlignment="1" applyProtection="1">
      <alignment horizontal="right"/>
      <protection locked="0"/>
    </xf>
    <xf numFmtId="40" fontId="8" fillId="3" borderId="28" xfId="1" applyNumberFormat="1" applyFont="1" applyFill="1" applyBorder="1" applyAlignment="1" applyProtection="1">
      <alignment horizontal="right"/>
      <protection locked="0"/>
    </xf>
    <xf numFmtId="40" fontId="8" fillId="3" borderId="29" xfId="1" applyNumberFormat="1" applyFont="1" applyFill="1" applyBorder="1" applyAlignment="1" applyProtection="1">
      <alignment horizontal="right"/>
      <protection locked="0"/>
    </xf>
    <xf numFmtId="40" fontId="8" fillId="3" borderId="30" xfId="1" applyNumberFormat="1" applyFont="1" applyFill="1" applyBorder="1" applyAlignment="1" applyProtection="1">
      <alignment horizontal="right"/>
      <protection locked="0"/>
    </xf>
    <xf numFmtId="40" fontId="8" fillId="3" borderId="31" xfId="1" applyNumberFormat="1" applyFont="1" applyFill="1" applyBorder="1" applyAlignment="1" applyProtection="1">
      <alignment horizontal="right"/>
      <protection locked="0"/>
    </xf>
    <xf numFmtId="40" fontId="8" fillId="3" borderId="45" xfId="1" applyNumberFormat="1" applyFont="1" applyFill="1" applyBorder="1" applyAlignment="1" applyProtection="1">
      <alignment horizontal="right"/>
      <protection locked="0"/>
    </xf>
    <xf numFmtId="40" fontId="8" fillId="3" borderId="44" xfId="1" applyNumberFormat="1" applyFont="1" applyFill="1" applyBorder="1" applyAlignment="1" applyProtection="1">
      <alignment horizontal="right"/>
      <protection locked="0"/>
    </xf>
    <xf numFmtId="40" fontId="8" fillId="3" borderId="27" xfId="1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38" fontId="25" fillId="0" borderId="54" xfId="9" applyFont="1" applyFill="1" applyBorder="1" applyAlignment="1" applyProtection="1">
      <alignment horizontal="center" vertical="center" wrapText="1"/>
    </xf>
    <xf numFmtId="0" fontId="21" fillId="0" borderId="0" xfId="31" applyFont="1" applyAlignment="1">
      <alignment horizontal="center" vertical="center"/>
    </xf>
    <xf numFmtId="0" fontId="4" fillId="0" borderId="0" xfId="20">
      <alignment vertical="center"/>
    </xf>
    <xf numFmtId="3" fontId="4" fillId="0" borderId="0" xfId="20" applyNumberFormat="1">
      <alignment vertical="center"/>
    </xf>
    <xf numFmtId="0" fontId="32" fillId="0" borderId="59" xfId="20" applyFont="1" applyBorder="1" applyAlignment="1">
      <alignment horizontal="center" vertical="center"/>
    </xf>
    <xf numFmtId="0" fontId="32" fillId="0" borderId="60" xfId="2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" fillId="0" borderId="0" xfId="20" applyAlignment="1">
      <alignment horizontal="center" vertical="center"/>
    </xf>
    <xf numFmtId="177" fontId="30" fillId="0" borderId="45" xfId="20" applyNumberFormat="1" applyFont="1" applyBorder="1" applyAlignment="1">
      <alignment horizontal="right" vertical="center"/>
    </xf>
    <xf numFmtId="0" fontId="4" fillId="0" borderId="3" xfId="20" applyBorder="1">
      <alignment vertical="center"/>
    </xf>
    <xf numFmtId="0" fontId="4" fillId="0" borderId="3" xfId="20" applyBorder="1" applyAlignment="1">
      <alignment vertical="center" wrapText="1"/>
    </xf>
    <xf numFmtId="0" fontId="4" fillId="0" borderId="61" xfId="20" applyBorder="1" applyAlignment="1">
      <alignment horizontal="center" vertical="center"/>
    </xf>
    <xf numFmtId="0" fontId="4" fillId="0" borderId="62" xfId="20" applyBorder="1" applyAlignment="1">
      <alignment horizontal="center" vertical="center"/>
    </xf>
    <xf numFmtId="0" fontId="4" fillId="0" borderId="63" xfId="20" applyBorder="1" applyAlignment="1">
      <alignment vertical="center" wrapText="1"/>
    </xf>
    <xf numFmtId="0" fontId="8" fillId="2" borderId="0" xfId="6" applyFont="1" applyFill="1" applyAlignment="1">
      <alignment horizontal="left"/>
    </xf>
    <xf numFmtId="0" fontId="36" fillId="0" borderId="0" xfId="0" applyFont="1" applyAlignment="1">
      <alignment horizontal="left" vertical="center"/>
    </xf>
    <xf numFmtId="38" fontId="8" fillId="2" borderId="0" xfId="9" applyFont="1" applyFill="1" applyBorder="1" applyAlignment="1" applyProtection="1">
      <alignment horizontal="center"/>
    </xf>
    <xf numFmtId="38" fontId="8" fillId="2" borderId="26" xfId="9" applyFont="1" applyFill="1" applyBorder="1" applyAlignment="1" applyProtection="1">
      <alignment horizontal="center"/>
    </xf>
    <xf numFmtId="0" fontId="8" fillId="2" borderId="1" xfId="6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7" fillId="2" borderId="0" xfId="0" applyFont="1" applyFill="1" applyAlignment="1">
      <alignment vertical="center"/>
    </xf>
    <xf numFmtId="0" fontId="13" fillId="2" borderId="0" xfId="0" applyFont="1" applyFill="1"/>
    <xf numFmtId="0" fontId="37" fillId="2" borderId="0" xfId="6" applyFont="1" applyFill="1" applyAlignment="1">
      <alignment vertical="center"/>
    </xf>
    <xf numFmtId="0" fontId="8" fillId="2" borderId="1" xfId="6" applyFont="1" applyFill="1" applyBorder="1" applyAlignment="1">
      <alignment horizontal="center" vertical="center"/>
    </xf>
    <xf numFmtId="38" fontId="8" fillId="2" borderId="26" xfId="9" applyFont="1" applyFill="1" applyBorder="1" applyAlignment="1" applyProtection="1">
      <alignment horizontal="center"/>
    </xf>
    <xf numFmtId="38" fontId="8" fillId="2" borderId="0" xfId="9" applyFont="1" applyFill="1" applyBorder="1" applyAlignment="1" applyProtection="1">
      <alignment horizontal="center"/>
    </xf>
    <xf numFmtId="0" fontId="13" fillId="2" borderId="0" xfId="6" applyFont="1" applyFill="1" applyAlignment="1"/>
    <xf numFmtId="38" fontId="8" fillId="2" borderId="0" xfId="9" applyFont="1" applyFill="1" applyBorder="1" applyAlignment="1" applyProtection="1">
      <alignment horizontal="center"/>
    </xf>
    <xf numFmtId="38" fontId="8" fillId="2" borderId="26" xfId="9" applyFont="1" applyFill="1" applyBorder="1" applyAlignment="1" applyProtection="1">
      <alignment horizontal="center"/>
    </xf>
    <xf numFmtId="0" fontId="8" fillId="2" borderId="1" xfId="6" applyFont="1" applyFill="1" applyBorder="1" applyAlignment="1">
      <alignment horizontal="center" vertical="center"/>
    </xf>
    <xf numFmtId="179" fontId="4" fillId="0" borderId="0" xfId="20" applyNumberFormat="1">
      <alignment vertical="center"/>
    </xf>
    <xf numFmtId="179" fontId="3" fillId="0" borderId="0" xfId="20" applyNumberFormat="1" applyFont="1" applyAlignment="1">
      <alignment vertical="center" wrapText="1"/>
    </xf>
    <xf numFmtId="179" fontId="8" fillId="2" borderId="0" xfId="6" applyNumberFormat="1" applyFont="1" applyFill="1"/>
    <xf numFmtId="179" fontId="12" fillId="2" borderId="0" xfId="6" applyNumberFormat="1" applyFont="1" applyFill="1"/>
    <xf numFmtId="179" fontId="8" fillId="2" borderId="0" xfId="0" applyNumberFormat="1" applyFont="1" applyFill="1"/>
    <xf numFmtId="179" fontId="8" fillId="2" borderId="0" xfId="0" applyNumberFormat="1" applyFont="1" applyFill="1" applyAlignment="1">
      <alignment vertical="center"/>
    </xf>
    <xf numFmtId="179" fontId="8" fillId="2" borderId="0" xfId="6" applyNumberFormat="1" applyFont="1" applyFill="1" applyAlignment="1">
      <alignment vertical="center"/>
    </xf>
    <xf numFmtId="178" fontId="8" fillId="2" borderId="0" xfId="6" applyNumberFormat="1" applyFont="1" applyFill="1"/>
    <xf numFmtId="178" fontId="17" fillId="2" borderId="0" xfId="6" applyNumberFormat="1" applyFont="1" applyFill="1"/>
    <xf numFmtId="178" fontId="8" fillId="2" borderId="0" xfId="0" applyNumberFormat="1" applyFont="1" applyFill="1"/>
    <xf numFmtId="178" fontId="8" fillId="2" borderId="0" xfId="0" applyNumberFormat="1" applyFont="1" applyFill="1" applyAlignment="1">
      <alignment vertical="center"/>
    </xf>
    <xf numFmtId="178" fontId="8" fillId="2" borderId="0" xfId="6" applyNumberFormat="1" applyFont="1" applyFill="1" applyAlignment="1">
      <alignment vertical="center"/>
    </xf>
    <xf numFmtId="178" fontId="7" fillId="2" borderId="0" xfId="6" applyNumberFormat="1" applyFill="1"/>
    <xf numFmtId="179" fontId="0" fillId="0" borderId="46" xfId="0" applyNumberFormat="1" applyBorder="1" applyAlignment="1">
      <alignment vertical="center"/>
    </xf>
    <xf numFmtId="179" fontId="0" fillId="0" borderId="3" xfId="0" applyNumberFormat="1" applyBorder="1" applyAlignment="1">
      <alignment vertical="center"/>
    </xf>
    <xf numFmtId="178" fontId="0" fillId="0" borderId="5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0" fontId="2" fillId="0" borderId="63" xfId="20" applyFont="1" applyBorder="1" applyAlignment="1">
      <alignment horizontal="right"/>
    </xf>
    <xf numFmtId="179" fontId="0" fillId="0" borderId="70" xfId="0" applyNumberFormat="1" applyBorder="1" applyAlignment="1">
      <alignment vertical="center"/>
    </xf>
    <xf numFmtId="179" fontId="0" fillId="0" borderId="2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38" fontId="8" fillId="2" borderId="0" xfId="6" applyNumberFormat="1" applyFont="1" applyFill="1"/>
    <xf numFmtId="0" fontId="7" fillId="0" borderId="55" xfId="0" applyFont="1" applyBorder="1" applyAlignment="1">
      <alignment vertical="center"/>
    </xf>
    <xf numFmtId="180" fontId="8" fillId="2" borderId="1" xfId="1" applyNumberFormat="1" applyFont="1" applyFill="1" applyBorder="1" applyAlignment="1" applyProtection="1">
      <alignment horizontal="right" shrinkToFit="1"/>
    </xf>
    <xf numFmtId="180" fontId="8" fillId="2" borderId="13" xfId="1" applyNumberFormat="1" applyFont="1" applyFill="1" applyBorder="1" applyAlignment="1" applyProtection="1">
      <alignment horizontal="right" shrinkToFit="1"/>
    </xf>
    <xf numFmtId="180" fontId="8" fillId="2" borderId="50" xfId="1" applyNumberFormat="1" applyFont="1" applyFill="1" applyBorder="1" applyAlignment="1" applyProtection="1">
      <alignment horizontal="right" shrinkToFit="1"/>
    </xf>
    <xf numFmtId="180" fontId="8" fillId="2" borderId="5" xfId="1" applyNumberFormat="1" applyFont="1" applyFill="1" applyBorder="1" applyAlignment="1" applyProtection="1">
      <alignment horizontal="right" shrinkToFit="1"/>
    </xf>
    <xf numFmtId="0" fontId="38" fillId="0" borderId="0" xfId="0" applyFont="1" applyAlignment="1">
      <alignment vertical="center" wrapText="1"/>
    </xf>
    <xf numFmtId="0" fontId="4" fillId="0" borderId="61" xfId="20" applyFill="1" applyBorder="1" applyAlignment="1">
      <alignment horizontal="center" vertical="center"/>
    </xf>
    <xf numFmtId="181" fontId="33" fillId="0" borderId="59" xfId="20" applyNumberFormat="1" applyFont="1" applyBorder="1" applyAlignment="1">
      <alignment horizontal="center" vertical="center" wrapText="1"/>
    </xf>
    <xf numFmtId="181" fontId="29" fillId="0" borderId="3" xfId="20" applyNumberFormat="1" applyFont="1" applyBorder="1">
      <alignment vertical="center"/>
    </xf>
    <xf numFmtId="181" fontId="29" fillId="0" borderId="63" xfId="20" applyNumberFormat="1" applyFont="1" applyBorder="1">
      <alignment vertical="center"/>
    </xf>
    <xf numFmtId="181" fontId="4" fillId="0" borderId="0" xfId="20" applyNumberFormat="1">
      <alignment vertical="center"/>
    </xf>
    <xf numFmtId="179" fontId="33" fillId="0" borderId="59" xfId="20" applyNumberFormat="1" applyFont="1" applyBorder="1" applyAlignment="1">
      <alignment horizontal="center" vertical="center" wrapText="1"/>
    </xf>
    <xf numFmtId="179" fontId="30" fillId="0" borderId="0" xfId="20" applyNumberFormat="1" applyFont="1" applyAlignment="1">
      <alignment horizontal="right" vertical="center"/>
    </xf>
    <xf numFmtId="178" fontId="4" fillId="0" borderId="0" xfId="20" applyNumberFormat="1">
      <alignment vertical="center"/>
    </xf>
    <xf numFmtId="179" fontId="29" fillId="0" borderId="1" xfId="20" applyNumberFormat="1" applyFont="1" applyBorder="1">
      <alignment vertical="center"/>
    </xf>
    <xf numFmtId="179" fontId="29" fillId="0" borderId="84" xfId="20" applyNumberFormat="1" applyFont="1" applyBorder="1">
      <alignment vertical="center"/>
    </xf>
    <xf numFmtId="3" fontId="31" fillId="0" borderId="85" xfId="20" applyNumberFormat="1" applyFont="1" applyBorder="1" applyAlignment="1">
      <alignment horizontal="center" vertical="center" wrapText="1"/>
    </xf>
    <xf numFmtId="3" fontId="4" fillId="3" borderId="49" xfId="20" applyNumberFormat="1" applyFill="1" applyBorder="1">
      <alignment vertical="center"/>
    </xf>
    <xf numFmtId="0" fontId="1" fillId="0" borderId="3" xfId="20" applyFont="1" applyBorder="1">
      <alignment vertical="center"/>
    </xf>
    <xf numFmtId="0" fontId="35" fillId="0" borderId="0" xfId="20" applyFont="1" applyAlignment="1">
      <alignment horizontal="center" vertical="center"/>
    </xf>
    <xf numFmtId="0" fontId="8" fillId="0" borderId="4" xfId="6" applyFont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8" fontId="8" fillId="2" borderId="0" xfId="9" applyFont="1" applyFill="1" applyBorder="1" applyAlignment="1" applyProtection="1">
      <alignment horizontal="center"/>
    </xf>
    <xf numFmtId="38" fontId="8" fillId="2" borderId="36" xfId="9" applyFont="1" applyFill="1" applyBorder="1" applyAlignment="1" applyProtection="1">
      <alignment horizontal="center"/>
    </xf>
    <xf numFmtId="38" fontId="8" fillId="2" borderId="37" xfId="9" applyFont="1" applyFill="1" applyBorder="1" applyAlignment="1" applyProtection="1">
      <alignment horizontal="center"/>
    </xf>
    <xf numFmtId="38" fontId="8" fillId="2" borderId="41" xfId="9" applyFont="1" applyFill="1" applyBorder="1" applyAlignment="1" applyProtection="1">
      <alignment horizontal="center"/>
    </xf>
    <xf numFmtId="40" fontId="8" fillId="2" borderId="36" xfId="1" applyNumberFormat="1" applyFont="1" applyFill="1" applyBorder="1" applyAlignment="1" applyProtection="1">
      <alignment horizontal="center" shrinkToFit="1"/>
    </xf>
    <xf numFmtId="40" fontId="8" fillId="2" borderId="37" xfId="1" applyNumberFormat="1" applyFont="1" applyFill="1" applyBorder="1" applyAlignment="1" applyProtection="1">
      <alignment horizontal="center" shrinkToFit="1"/>
    </xf>
    <xf numFmtId="40" fontId="8" fillId="2" borderId="41" xfId="1" applyNumberFormat="1" applyFont="1" applyFill="1" applyBorder="1" applyAlignment="1" applyProtection="1">
      <alignment horizontal="center" shrinkToFit="1"/>
    </xf>
    <xf numFmtId="38" fontId="8" fillId="2" borderId="71" xfId="1" applyFont="1" applyFill="1" applyBorder="1" applyAlignment="1" applyProtection="1">
      <alignment horizontal="center" shrinkToFit="1"/>
    </xf>
    <xf numFmtId="38" fontId="8" fillId="2" borderId="72" xfId="1" applyFont="1" applyFill="1" applyBorder="1" applyAlignment="1" applyProtection="1">
      <alignment horizontal="center" shrinkToFit="1"/>
    </xf>
    <xf numFmtId="38" fontId="8" fillId="2" borderId="75" xfId="1" applyFont="1" applyFill="1" applyBorder="1" applyAlignment="1" applyProtection="1">
      <alignment horizontal="center" shrinkToFit="1"/>
    </xf>
    <xf numFmtId="38" fontId="8" fillId="0" borderId="64" xfId="1" applyFont="1" applyFill="1" applyBorder="1" applyAlignment="1" applyProtection="1">
      <alignment horizontal="center"/>
      <protection locked="0"/>
    </xf>
    <xf numFmtId="38" fontId="8" fillId="0" borderId="37" xfId="1" applyFont="1" applyFill="1" applyBorder="1" applyAlignment="1" applyProtection="1">
      <alignment horizontal="center"/>
      <protection locked="0"/>
    </xf>
    <xf numFmtId="38" fontId="8" fillId="0" borderId="38" xfId="1" applyFont="1" applyFill="1" applyBorder="1" applyAlignment="1" applyProtection="1">
      <alignment horizontal="center"/>
      <protection locked="0"/>
    </xf>
    <xf numFmtId="38" fontId="0" fillId="0" borderId="66" xfId="1" applyFont="1" applyBorder="1" applyAlignment="1">
      <alignment horizontal="center" vertical="center"/>
    </xf>
    <xf numFmtId="38" fontId="0" fillId="0" borderId="67" xfId="1" applyFont="1" applyBorder="1" applyAlignment="1">
      <alignment horizontal="center" vertical="center"/>
    </xf>
    <xf numFmtId="38" fontId="0" fillId="0" borderId="68" xfId="1" applyFont="1" applyBorder="1" applyAlignment="1">
      <alignment horizontal="center" vertical="center"/>
    </xf>
    <xf numFmtId="40" fontId="8" fillId="2" borderId="40" xfId="1" applyNumberFormat="1" applyFont="1" applyFill="1" applyBorder="1" applyAlignment="1" applyProtection="1">
      <alignment horizontal="center" shrinkToFit="1"/>
    </xf>
    <xf numFmtId="40" fontId="8" fillId="0" borderId="37" xfId="1" applyNumberFormat="1" applyFont="1" applyFill="1" applyBorder="1" applyAlignment="1" applyProtection="1">
      <alignment horizontal="center"/>
      <protection locked="0"/>
    </xf>
    <xf numFmtId="40" fontId="8" fillId="0" borderId="40" xfId="1" applyNumberFormat="1" applyFont="1" applyFill="1" applyBorder="1" applyAlignment="1" applyProtection="1">
      <alignment horizontal="center"/>
      <protection locked="0"/>
    </xf>
    <xf numFmtId="179" fontId="0" fillId="0" borderId="36" xfId="0" applyNumberFormat="1" applyBorder="1" applyAlignment="1">
      <alignment horizontal="center" vertical="center"/>
    </xf>
    <xf numFmtId="179" fontId="0" fillId="0" borderId="37" xfId="0" applyNumberFormat="1" applyBorder="1" applyAlignment="1">
      <alignment horizontal="center" vertical="center"/>
    </xf>
    <xf numFmtId="179" fontId="0" fillId="0" borderId="40" xfId="0" applyNumberFormat="1" applyBorder="1" applyAlignment="1">
      <alignment horizontal="center" vertical="center"/>
    </xf>
    <xf numFmtId="0" fontId="8" fillId="2" borderId="0" xfId="6" applyFont="1" applyFill="1" applyAlignment="1">
      <alignment horizontal="center" wrapText="1"/>
    </xf>
    <xf numFmtId="0" fontId="8" fillId="2" borderId="8" xfId="6" applyFont="1" applyFill="1" applyBorder="1" applyAlignment="1">
      <alignment horizontal="center" vertical="center" wrapText="1"/>
    </xf>
    <xf numFmtId="0" fontId="8" fillId="2" borderId="51" xfId="6" applyFont="1" applyFill="1" applyBorder="1" applyAlignment="1">
      <alignment horizontal="center" vertical="center" wrapText="1"/>
    </xf>
    <xf numFmtId="0" fontId="13" fillId="2" borderId="0" xfId="6" applyFont="1" applyFill="1" applyAlignment="1">
      <alignment horizontal="center"/>
    </xf>
    <xf numFmtId="0" fontId="20" fillId="0" borderId="0" xfId="0" applyFont="1" applyAlignment="1">
      <alignment horizontal="center"/>
    </xf>
    <xf numFmtId="0" fontId="8" fillId="2" borderId="1" xfId="6" applyFont="1" applyFill="1" applyBorder="1" applyAlignment="1">
      <alignment horizontal="center" vertical="center"/>
    </xf>
    <xf numFmtId="0" fontId="8" fillId="2" borderId="2" xfId="6" applyFont="1" applyFill="1" applyBorder="1"/>
    <xf numFmtId="0" fontId="8" fillId="2" borderId="1" xfId="6" applyFont="1" applyFill="1" applyBorder="1"/>
    <xf numFmtId="0" fontId="8" fillId="2" borderId="12" xfId="6" applyFont="1" applyFill="1" applyBorder="1" applyAlignment="1">
      <alignment horizontal="center" vertical="center"/>
    </xf>
    <xf numFmtId="0" fontId="8" fillId="2" borderId="15" xfId="6" applyFont="1" applyFill="1" applyBorder="1" applyAlignment="1">
      <alignment horizontal="center" vertical="center"/>
    </xf>
    <xf numFmtId="0" fontId="8" fillId="2" borderId="43" xfId="6" applyFont="1" applyFill="1" applyBorder="1" applyAlignment="1">
      <alignment horizontal="center" vertical="center"/>
    </xf>
    <xf numFmtId="0" fontId="8" fillId="2" borderId="16" xfId="6" applyFont="1" applyFill="1" applyBorder="1" applyAlignment="1">
      <alignment horizontal="center" vertical="center"/>
    </xf>
    <xf numFmtId="0" fontId="8" fillId="2" borderId="33" xfId="6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 wrapText="1"/>
    </xf>
    <xf numFmtId="0" fontId="8" fillId="2" borderId="6" xfId="6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 wrapText="1"/>
    </xf>
    <xf numFmtId="0" fontId="8" fillId="2" borderId="33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2" borderId="0" xfId="6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38" fontId="8" fillId="2" borderId="38" xfId="9" applyFont="1" applyFill="1" applyBorder="1" applyAlignment="1" applyProtection="1">
      <alignment horizontal="center"/>
    </xf>
    <xf numFmtId="40" fontId="8" fillId="0" borderId="69" xfId="1" applyNumberFormat="1" applyFont="1" applyFill="1" applyBorder="1" applyAlignment="1" applyProtection="1">
      <alignment horizontal="center"/>
      <protection locked="0"/>
    </xf>
    <xf numFmtId="40" fontId="8" fillId="0" borderId="73" xfId="1" applyNumberFormat="1" applyFont="1" applyFill="1" applyBorder="1" applyAlignment="1" applyProtection="1">
      <alignment horizontal="center"/>
      <protection locked="0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40" fontId="8" fillId="0" borderId="64" xfId="1" applyNumberFormat="1" applyFont="1" applyFill="1" applyBorder="1" applyAlignment="1" applyProtection="1">
      <alignment horizontal="center"/>
      <protection locked="0"/>
    </xf>
    <xf numFmtId="40" fontId="8" fillId="0" borderId="38" xfId="1" applyNumberFormat="1" applyFont="1" applyFill="1" applyBorder="1" applyAlignment="1" applyProtection="1">
      <alignment horizontal="center"/>
      <protection locked="0"/>
    </xf>
    <xf numFmtId="40" fontId="8" fillId="2" borderId="65" xfId="1" applyNumberFormat="1" applyFont="1" applyFill="1" applyBorder="1" applyAlignment="1" applyProtection="1">
      <alignment horizontal="center" shrinkToFit="1"/>
    </xf>
    <xf numFmtId="40" fontId="8" fillId="2" borderId="35" xfId="1" applyNumberFormat="1" applyFont="1" applyFill="1" applyBorder="1" applyAlignment="1" applyProtection="1">
      <alignment horizontal="center" shrinkToFit="1"/>
    </xf>
    <xf numFmtId="40" fontId="8" fillId="2" borderId="26" xfId="1" applyNumberFormat="1" applyFont="1" applyFill="1" applyBorder="1" applyAlignment="1" applyProtection="1">
      <alignment horizontal="center" shrinkToFit="1"/>
    </xf>
    <xf numFmtId="0" fontId="21" fillId="0" borderId="0" xfId="31" applyFont="1" applyAlignment="1">
      <alignment horizontal="left" vertical="center"/>
    </xf>
    <xf numFmtId="0" fontId="8" fillId="0" borderId="7" xfId="6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0" fontId="8" fillId="2" borderId="4" xfId="1" applyNumberFormat="1" applyFont="1" applyFill="1" applyBorder="1" applyAlignment="1" applyProtection="1">
      <alignment horizontal="center" shrinkToFit="1"/>
    </xf>
    <xf numFmtId="40" fontId="8" fillId="2" borderId="7" xfId="1" applyNumberFormat="1" applyFont="1" applyFill="1" applyBorder="1" applyAlignment="1" applyProtection="1">
      <alignment horizontal="center" shrinkToFit="1"/>
    </xf>
    <xf numFmtId="40" fontId="8" fillId="2" borderId="39" xfId="1" applyNumberFormat="1" applyFont="1" applyFill="1" applyBorder="1" applyAlignment="1" applyProtection="1">
      <alignment horizontal="center" shrinkToFit="1"/>
    </xf>
    <xf numFmtId="40" fontId="8" fillId="0" borderId="7" xfId="1" applyNumberFormat="1" applyFont="1" applyFill="1" applyBorder="1" applyAlignment="1" applyProtection="1">
      <alignment horizontal="center"/>
      <protection locked="0"/>
    </xf>
    <xf numFmtId="40" fontId="8" fillId="0" borderId="39" xfId="1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 vertical="center"/>
    </xf>
    <xf numFmtId="40" fontId="8" fillId="2" borderId="5" xfId="1" applyNumberFormat="1" applyFont="1" applyFill="1" applyBorder="1" applyAlignment="1" applyProtection="1">
      <alignment horizontal="center" shrinkToFit="1"/>
    </xf>
    <xf numFmtId="40" fontId="8" fillId="2" borderId="17" xfId="1" applyNumberFormat="1" applyFont="1" applyFill="1" applyBorder="1" applyAlignment="1" applyProtection="1">
      <alignment horizontal="center" shrinkToFit="1"/>
    </xf>
    <xf numFmtId="40" fontId="8" fillId="2" borderId="9" xfId="1" applyNumberFormat="1" applyFont="1" applyFill="1" applyBorder="1" applyAlignment="1" applyProtection="1">
      <alignment horizontal="center" shrinkToFit="1"/>
    </xf>
    <xf numFmtId="0" fontId="0" fillId="0" borderId="1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0" fontId="8" fillId="2" borderId="71" xfId="1" applyNumberFormat="1" applyFont="1" applyFill="1" applyBorder="1" applyAlignment="1" applyProtection="1">
      <alignment horizontal="center" shrinkToFit="1"/>
    </xf>
    <xf numFmtId="40" fontId="8" fillId="2" borderId="72" xfId="1" applyNumberFormat="1" applyFont="1" applyFill="1" applyBorder="1" applyAlignment="1" applyProtection="1">
      <alignment horizontal="center" shrinkToFit="1"/>
    </xf>
    <xf numFmtId="40" fontId="8" fillId="2" borderId="74" xfId="1" applyNumberFormat="1" applyFont="1" applyFill="1" applyBorder="1" applyAlignment="1" applyProtection="1">
      <alignment horizontal="center" shrinkToFit="1"/>
    </xf>
    <xf numFmtId="0" fontId="0" fillId="0" borderId="6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40" fontId="8" fillId="2" borderId="80" xfId="1" applyNumberFormat="1" applyFont="1" applyFill="1" applyBorder="1" applyAlignment="1" applyProtection="1">
      <alignment horizontal="center" shrinkToFit="1"/>
    </xf>
    <xf numFmtId="40" fontId="8" fillId="2" borderId="69" xfId="1" applyNumberFormat="1" applyFont="1" applyFill="1" applyBorder="1" applyAlignment="1" applyProtection="1">
      <alignment horizontal="center" shrinkToFit="1"/>
    </xf>
    <xf numFmtId="40" fontId="8" fillId="2" borderId="81" xfId="1" applyNumberFormat="1" applyFont="1" applyFill="1" applyBorder="1" applyAlignment="1" applyProtection="1">
      <alignment horizontal="center" shrinkToFit="1"/>
    </xf>
    <xf numFmtId="179" fontId="0" fillId="0" borderId="66" xfId="0" applyNumberFormat="1" applyBorder="1" applyAlignment="1">
      <alignment horizontal="center" vertical="center"/>
    </xf>
    <xf numFmtId="179" fontId="0" fillId="0" borderId="67" xfId="0" applyNumberFormat="1" applyBorder="1" applyAlignment="1">
      <alignment horizontal="center" vertical="center"/>
    </xf>
    <xf numFmtId="179" fontId="0" fillId="0" borderId="68" xfId="0" applyNumberFormat="1" applyBorder="1" applyAlignment="1">
      <alignment horizontal="center" vertical="center"/>
    </xf>
    <xf numFmtId="179" fontId="0" fillId="0" borderId="65" xfId="0" applyNumberFormat="1" applyBorder="1" applyAlignment="1">
      <alignment horizontal="center" vertical="center"/>
    </xf>
    <xf numFmtId="179" fontId="0" fillId="0" borderId="35" xfId="0" applyNumberFormat="1" applyBorder="1" applyAlignment="1">
      <alignment horizontal="center" vertical="center"/>
    </xf>
    <xf numFmtId="179" fontId="0" fillId="0" borderId="82" xfId="0" applyNumberFormat="1" applyBorder="1" applyAlignment="1">
      <alignment horizontal="center" vertical="center"/>
    </xf>
    <xf numFmtId="0" fontId="13" fillId="2" borderId="0" xfId="7" applyFont="1" applyFill="1" applyAlignment="1">
      <alignment horizontal="center"/>
    </xf>
    <xf numFmtId="0" fontId="0" fillId="0" borderId="0" xfId="0" applyAlignment="1">
      <alignment horizontal="center"/>
    </xf>
    <xf numFmtId="0" fontId="10" fillId="2" borderId="0" xfId="7" applyFont="1" applyFill="1" applyAlignment="1">
      <alignment horizontal="left" vertical="top" wrapText="1"/>
    </xf>
    <xf numFmtId="40" fontId="8" fillId="2" borderId="83" xfId="1" applyNumberFormat="1" applyFont="1" applyFill="1" applyBorder="1" applyAlignment="1" applyProtection="1">
      <alignment horizontal="center"/>
      <protection locked="0"/>
    </xf>
    <xf numFmtId="40" fontId="8" fillId="2" borderId="69" xfId="1" applyNumberFormat="1" applyFont="1" applyFill="1" applyBorder="1" applyAlignment="1" applyProtection="1">
      <alignment horizontal="center"/>
      <protection locked="0"/>
    </xf>
    <xf numFmtId="40" fontId="8" fillId="2" borderId="73" xfId="1" applyNumberFormat="1" applyFont="1" applyFill="1" applyBorder="1" applyAlignment="1" applyProtection="1">
      <alignment horizontal="center"/>
      <protection locked="0"/>
    </xf>
    <xf numFmtId="40" fontId="8" fillId="2" borderId="64" xfId="1" applyNumberFormat="1" applyFont="1" applyFill="1" applyBorder="1" applyAlignment="1" applyProtection="1">
      <alignment horizontal="center"/>
      <protection locked="0"/>
    </xf>
    <xf numFmtId="40" fontId="8" fillId="2" borderId="37" xfId="1" applyNumberFormat="1" applyFont="1" applyFill="1" applyBorder="1" applyAlignment="1" applyProtection="1">
      <alignment horizontal="center"/>
      <protection locked="0"/>
    </xf>
    <xf numFmtId="40" fontId="8" fillId="2" borderId="40" xfId="1" applyNumberFormat="1" applyFont="1" applyFill="1" applyBorder="1" applyAlignment="1" applyProtection="1">
      <alignment horizontal="center"/>
      <protection locked="0"/>
    </xf>
    <xf numFmtId="178" fontId="0" fillId="0" borderId="65" xfId="0" applyNumberFormat="1" applyBorder="1" applyAlignment="1">
      <alignment horizontal="center" vertical="center"/>
    </xf>
    <xf numFmtId="178" fontId="0" fillId="0" borderId="35" xfId="0" applyNumberFormat="1" applyBorder="1" applyAlignment="1">
      <alignment horizontal="center" vertical="center"/>
    </xf>
    <xf numFmtId="178" fontId="0" fillId="0" borderId="82" xfId="0" applyNumberFormat="1" applyBorder="1" applyAlignment="1">
      <alignment horizontal="center" vertical="center"/>
    </xf>
  </cellXfs>
  <cellStyles count="36">
    <cellStyle name="Comma" xfId="18" xr:uid="{47176517-E711-4635-983A-0BD451235021}"/>
    <cellStyle name="Comma [0]" xfId="19" xr:uid="{E18F572F-ADC7-46F5-B491-AC63EECBAFC2}"/>
    <cellStyle name="Currency" xfId="16" xr:uid="{AB064D22-BF7B-4A15-A76B-747A735D86BE}"/>
    <cellStyle name="Currency [0]" xfId="17" xr:uid="{420765D3-1D81-4242-9FCC-523694E21663}"/>
    <cellStyle name="Normal" xfId="33" xr:uid="{9FB84648-2C2B-4F97-9548-9D7D92F0F568}"/>
    <cellStyle name="Percent" xfId="15" xr:uid="{F9CE4315-6E13-4CDB-876E-F8B41CC87221}"/>
    <cellStyle name="パーセント 2" xfId="4" xr:uid="{00000000-0005-0000-0000-000000000000}"/>
    <cellStyle name="パーセント 2 2" xfId="32" xr:uid="{C7601242-3AD1-4F1E-AA3F-2308CBFFCD3D}"/>
    <cellStyle name="パーセント 2 3" xfId="23" xr:uid="{EF360631-F9B5-420B-B6BE-EBB052730C55}"/>
    <cellStyle name="パーセント 3" xfId="24" xr:uid="{1F5A949B-6FC3-4D72-9A03-85888710F69F}"/>
    <cellStyle name="パーセント 4" xfId="30" xr:uid="{50D5D58E-CC34-4BCD-AFAE-CB455CEA9834}"/>
    <cellStyle name="パーセント 5" xfId="35" xr:uid="{56AF314A-4EFF-460C-8DC5-2A509DE4C13A}"/>
    <cellStyle name="桁区切り" xfId="1" builtinId="6"/>
    <cellStyle name="桁区切り 2" xfId="3" xr:uid="{00000000-0005-0000-0000-000002000000}"/>
    <cellStyle name="桁区切り 2 2" xfId="9" xr:uid="{00000000-0005-0000-0000-000003000000}"/>
    <cellStyle name="桁区切り 2 2 2" xfId="26" xr:uid="{46805256-B2BA-48D9-A005-C48D0E1F702D}"/>
    <cellStyle name="桁区切り 2 3" xfId="25" xr:uid="{138C83F4-7293-43D1-980C-4A9DC0129740}"/>
    <cellStyle name="桁区切り 3" xfId="22" xr:uid="{9AF502F5-0C70-4654-B126-971EAE520045}"/>
    <cellStyle name="桁区切り 4" xfId="34" xr:uid="{31D3313D-0036-4216-89CC-407A836FC291}"/>
    <cellStyle name="通貨 2" xfId="5" xr:uid="{00000000-0005-0000-0000-000004000000}"/>
    <cellStyle name="標準" xfId="0" builtinId="0"/>
    <cellStyle name="標準 10" xfId="27" xr:uid="{730E76EC-A906-4011-B1E7-2D7F3C9F5288}"/>
    <cellStyle name="標準 2" xfId="2" xr:uid="{00000000-0005-0000-0000-000006000000}"/>
    <cellStyle name="標準 2 2" xfId="10" xr:uid="{00000000-0005-0000-0000-000007000000}"/>
    <cellStyle name="標準 2 2 2" xfId="6" xr:uid="{00000000-0005-0000-0000-000008000000}"/>
    <cellStyle name="標準 2 2 3" xfId="28" xr:uid="{26484F71-0167-497F-8564-A0B185DE46EB}"/>
    <cellStyle name="標準 2 3" xfId="31" xr:uid="{8A80CEE8-9A29-4AB0-B4F8-5C2B134CEB85}"/>
    <cellStyle name="標準 2 4" xfId="20" xr:uid="{EFED6CD4-681B-4EBB-875E-CE5C1367C151}"/>
    <cellStyle name="標準 3" xfId="11" xr:uid="{00000000-0005-0000-0000-000009000000}"/>
    <cellStyle name="標準 3 2" xfId="21" xr:uid="{1DA38602-06B2-4795-A46A-B22B95D02977}"/>
    <cellStyle name="標準 4" xfId="7" xr:uid="{00000000-0005-0000-0000-00000A000000}"/>
    <cellStyle name="標準 4 2" xfId="29" xr:uid="{01670961-6606-4F55-9297-BE4178F91EB2}"/>
    <cellStyle name="標準 5" xfId="12" xr:uid="{00000000-0005-0000-0000-00000B000000}"/>
    <cellStyle name="標準 6" xfId="13" xr:uid="{00000000-0005-0000-0000-00000C000000}"/>
    <cellStyle name="標準 7" xfId="8" xr:uid="{00000000-0005-0000-0000-00000D000000}"/>
    <cellStyle name="標準 8" xfId="14" xr:uid="{2BA8EFA9-61C3-4079-ABF3-A32D52466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2579" cy="26738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4733DC-CD3B-952F-54B5-05D9522F681F}"/>
            </a:ext>
          </a:extLst>
        </xdr:cNvPr>
        <xdr:cNvSpPr txBox="1"/>
      </xdr:nvSpPr>
      <xdr:spPr>
        <a:xfrm>
          <a:off x="0" y="0"/>
          <a:ext cx="992579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別記様式１１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D274A7-75F5-470A-8079-4A96F37EF076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2CEE35-67CF-427E-941D-23E6CAF2F089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4DB62BA-7A74-4EA6-9A25-B0AC2CDF5463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91372B-D80E-4AFD-8F39-510B85FC6547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21771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535DB8-2948-4CCF-B9EE-CFC38BE3117F}"/>
            </a:ext>
          </a:extLst>
        </xdr:cNvPr>
        <xdr:cNvSpPr txBox="1"/>
      </xdr:nvSpPr>
      <xdr:spPr>
        <a:xfrm>
          <a:off x="0" y="21771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634871-60B7-4A1D-B158-CC316CFAE9B1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785A252-2C84-4B09-9E36-9C34559A6E21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32658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B4EF21-A4B7-4B19-B1C8-DBE2AACEE306}"/>
            </a:ext>
          </a:extLst>
        </xdr:cNvPr>
        <xdr:cNvSpPr txBox="1"/>
      </xdr:nvSpPr>
      <xdr:spPr>
        <a:xfrm>
          <a:off x="0" y="32658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F75906-1929-4212-A023-867E0EEB5E4F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B489334-783F-4024-9385-FD0F9C959524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B54E30-66C7-4C6C-9D67-8E5289EEEBC2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C55767-C3E2-4875-99E5-80DA22A1D031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ACDED1-2EBA-4335-839A-394544879ADA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B9089-0B0C-43B4-A028-38FF3E3292EF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11B8327-4C75-431F-8B94-A46337EFF4D3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9AC0B1-C4C2-4AFF-AE44-C437F31CE72E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A1509-BF31-4E44-92B8-D43F35BFDFF0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9ED01B-87D2-49DF-96D4-77A44D7274CA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B6A536-61B2-48FC-B948-F5F7AE4ABBFA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21772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3F6B9D-230B-4F89-A980-05A5130F8001}"/>
            </a:ext>
          </a:extLst>
        </xdr:cNvPr>
        <xdr:cNvSpPr txBox="1"/>
      </xdr:nvSpPr>
      <xdr:spPr>
        <a:xfrm>
          <a:off x="0" y="21772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42A9471-AE51-4B15-BD19-03F37C46542D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2A6C5F-D9A9-4811-84FD-DB414D88427D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2D5032-B802-4630-B843-31B80BF941D3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5246EE7-C850-441C-8CC6-8162CFE61E87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34E1B4-E681-4548-B2CB-B316C09AC5E0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32CA00-DA52-4BD5-B1DD-3804B5DED348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C878B74-18BB-49AE-B42E-5515A1B251AD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BAC338-5842-4ABC-B929-6A557469182A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D6F69-BA7B-4187-905C-CC7BA3CFD1D3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F75F72C-AF20-4540-8645-5F060348F637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A487CF6-8FA7-2EB7-4A6A-5864C841D966}"/>
            </a:ext>
          </a:extLst>
        </xdr:cNvPr>
        <xdr:cNvSpPr/>
      </xdr:nvSpPr>
      <xdr:spPr>
        <a:xfrm>
          <a:off x="10983865" y="469817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C83878-DEE7-4DCA-A2AB-0A42A8053273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10886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3D0BF79-57E4-440A-B412-63BAEFA9BE25}"/>
            </a:ext>
          </a:extLst>
        </xdr:cNvPr>
        <xdr:cNvSpPr txBox="1"/>
      </xdr:nvSpPr>
      <xdr:spPr>
        <a:xfrm>
          <a:off x="783772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記入上の注意事項</a:t>
          </a:r>
          <a:endParaRPr kumimoji="1" lang="en-US" altLang="ja-JP" sz="1100"/>
        </a:p>
        <a:p>
          <a:r>
            <a:rPr kumimoji="1" lang="ja-JP" altLang="en-US" sz="1100"/>
            <a:t>１　基本料金単価①、電力量料金単価②・③は税込単価とし、小数点第３位を切り捨てる。</a:t>
          </a:r>
          <a:endParaRPr kumimoji="1" lang="en-US" altLang="ja-JP" sz="1100"/>
        </a:p>
        <a:p>
          <a:r>
            <a:rPr kumimoji="1" lang="ja-JP" altLang="en-US" sz="1100"/>
            <a:t>２　基本料金及び電力量料金の小計の端数は、小数点第３位を切り捨てる。</a:t>
          </a:r>
          <a:endParaRPr kumimoji="1" lang="en-US" altLang="ja-JP" sz="1100"/>
        </a:p>
        <a:p>
          <a:r>
            <a:rPr kumimoji="1" lang="ja-JP" altLang="en-US" sz="1100"/>
            <a:t>３　月毎の電気料金合計の１円未満の端数は切り捨てる。</a:t>
          </a:r>
          <a:endParaRPr kumimoji="1" lang="en-US" altLang="ja-JP" sz="1100"/>
        </a:p>
        <a:p>
          <a:r>
            <a:rPr kumimoji="1" lang="ja-JP" altLang="en-US" sz="1100"/>
            <a:t>４　入札書に記載する金額は、合計金額（税込）を各施設ごとに算定書一覧表にて合計した額とする。</a:t>
          </a:r>
          <a:endParaRPr kumimoji="1" lang="en-US" altLang="ja-JP" sz="1100"/>
        </a:p>
        <a:p>
          <a:r>
            <a:rPr kumimoji="1" lang="ja-JP" altLang="en-US" sz="1100"/>
            <a:t>５　入札金額算定書は入札書に添付し、入札書に使用する印鑑で割印を行うこと。</a:t>
          </a:r>
          <a:endParaRPr kumimoji="1" lang="en-US" altLang="ja-JP" sz="1100"/>
        </a:p>
        <a:p>
          <a:r>
            <a:rPr kumimoji="1" lang="ja-JP" altLang="en-US" sz="1100"/>
            <a:t>６　電力量料金単価には、燃料費調整単価及び再生可能エネルギー発電促進賦課金単価を含まない。</a:t>
          </a:r>
          <a:endParaRPr kumimoji="1" lang="en-US" altLang="ja-JP" sz="1100"/>
        </a:p>
        <a:p>
          <a:r>
            <a:rPr kumimoji="1" lang="ja-JP" altLang="en-US" sz="1100"/>
            <a:t>７　仕様書の注意点を踏まえた記載であれば、入札参加者の需要内容に合わせた様式も可とする。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0EE6A0A-3ED3-4DEB-B1BB-8D41ABE04A32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3A1DD3-F19A-4671-879D-DE87D21EAF25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2EAF9CA-B8AD-4FC4-94D0-E940DD7DAA86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1A22D5B-07C7-4A4E-8C5D-B2610AA06F17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B2A88E-8917-44C9-A558-B9FD07DD7317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9DFCAC0-7394-4B0E-AFE2-AA840718EA94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896E1-CF33-489A-A32D-AF4D953F7A7C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75E9F9-2DA9-49A2-A73D-044CA8834244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710156D-A225-45C0-A799-785424EA77D5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7164D-F040-47C8-9310-F79E4EFB4786}"/>
            </a:ext>
          </a:extLst>
        </xdr:cNvPr>
        <xdr:cNvSpPr txBox="1"/>
      </xdr:nvSpPr>
      <xdr:spPr>
        <a:xfrm>
          <a:off x="0" y="1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44C388-0721-476D-B15B-D7228C2C06A1}"/>
            </a:ext>
          </a:extLst>
        </xdr:cNvPr>
        <xdr:cNvSpPr txBox="1"/>
      </xdr:nvSpPr>
      <xdr:spPr>
        <a:xfrm>
          <a:off x="772886" y="6749143"/>
          <a:ext cx="6532558" cy="171994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記入上の注意事項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１　基本料金単価①、電力量料金単価②・③・④は税込単価とし、小数点第３位を切り捨てる。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２　基本料金及び電力量料金の小計の端数は、小数点第３位を切り捨てる。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３　月毎の電気料金合計の１円未満の端数は切り捨てる。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</a:t>
          </a:r>
          <a:endParaRPr kumimoji="1" lang="en-US" altLang="ja-JP" sz="110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５　入札金額算定書は入札書に添付し、入札書に使用する印鑑で割印を行うこと。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６　電力量料金単価には、燃料費調整単価及び再生可能エネルギー発電促進賦課金単価を含まない。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７　仕様書の注意点を踏まえた記載であれば、入札参加者の需要内容に合わせた様式も可とする。</a:t>
          </a:r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068B10-812E-40DB-B180-CDBA91066C58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1452E1-AA0D-495E-B5A1-0A3085FD06BE}"/>
            </a:ext>
          </a:extLst>
        </xdr:cNvPr>
        <xdr:cNvSpPr txBox="1"/>
      </xdr:nvSpPr>
      <xdr:spPr>
        <a:xfrm>
          <a:off x="772886" y="67491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基本料金単価①、電力量料金単価②・③・④は税込単価とし、小数点第３位を切り捨てる。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4E8271-2430-426B-82DA-085A82B0F01E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C1E0CE-C925-411D-BB9D-F5E08259364F}"/>
            </a:ext>
          </a:extLst>
        </xdr:cNvPr>
        <xdr:cNvSpPr txBox="1"/>
      </xdr:nvSpPr>
      <xdr:spPr>
        <a:xfrm>
          <a:off x="772886" y="67491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基本料金単価①、電力量料金単価②・③・④は税込単価とし、小数点第３位を切り捨てる。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16C10A-1BEF-4559-8642-997EA646FA8B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FB4416-F611-4D94-8AF5-9CB79B6A558B}"/>
            </a:ext>
          </a:extLst>
        </xdr:cNvPr>
        <xdr:cNvSpPr txBox="1"/>
      </xdr:nvSpPr>
      <xdr:spPr>
        <a:xfrm>
          <a:off x="772886" y="67491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基本料金単価①、電力量料金単価②・③・④は税込単価とし、小数点第３位を切り捨てる。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25D52F-83B0-46A8-B49E-A44B20D2E22E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7D3C1-BD95-44CB-8BA8-A75D8263F1A8}"/>
            </a:ext>
          </a:extLst>
        </xdr:cNvPr>
        <xdr:cNvSpPr txBox="1"/>
      </xdr:nvSpPr>
      <xdr:spPr>
        <a:xfrm>
          <a:off x="772886" y="67491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基本料金単価①、電力量料金単価②・③・④は税込単価とし、小数点第３位を切り捨てる。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B1820B-7259-4773-B10E-B7761F640D7E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748AFA-DEE4-4F36-A3C8-8A977682B041}"/>
            </a:ext>
          </a:extLst>
        </xdr:cNvPr>
        <xdr:cNvSpPr txBox="1"/>
      </xdr:nvSpPr>
      <xdr:spPr>
        <a:xfrm>
          <a:off x="772886" y="67491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基本料金単価①、電力量料金単価②・③・④は税込単価とし、小数点第３位を切り捨てる。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D94555-AD64-4967-91D7-945701318801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7ECF82-FE8B-4EF7-A900-D6D2EB6B2F91}"/>
            </a:ext>
          </a:extLst>
        </xdr:cNvPr>
        <xdr:cNvSpPr txBox="1"/>
      </xdr:nvSpPr>
      <xdr:spPr>
        <a:xfrm>
          <a:off x="772886" y="67491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基本料金単価①、電力量料金単価②・③・④は税込単価とし、小数点第３位を切り捨てる。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0D7AEB-3EF5-46AF-8AD6-6CACBA5A38AA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233748-09A3-41DF-9A45-54901C56498A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10886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D5238E-DA84-447F-A8B6-4F6EEFC4D211}"/>
            </a:ext>
          </a:extLst>
        </xdr:cNvPr>
        <xdr:cNvSpPr txBox="1"/>
      </xdr:nvSpPr>
      <xdr:spPr>
        <a:xfrm>
          <a:off x="772886" y="6683829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A1B110-2658-4C30-B3CA-C337383248E3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F31F8-0682-4FC3-9296-23188624E3E2}"/>
            </a:ext>
          </a:extLst>
        </xdr:cNvPr>
        <xdr:cNvSpPr txBox="1"/>
      </xdr:nvSpPr>
      <xdr:spPr>
        <a:xfrm>
          <a:off x="772886" y="67491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基本料金単価①、電力量料金単価②・③・④は税込単価とし、小数点第３位を切り捨てる。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045F3E-24A3-4A84-8615-32B33D028F31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CC0B0F-96E4-480A-91A3-54EE0E57A03F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09ADD1-9AC2-4FDF-BB29-A7D85C2D4149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9EA7AA-E321-4718-AADC-B00DB10B356D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21772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F1F879-6D09-4003-8D77-75020CC3BA29}"/>
            </a:ext>
          </a:extLst>
        </xdr:cNvPr>
        <xdr:cNvSpPr txBox="1"/>
      </xdr:nvSpPr>
      <xdr:spPr>
        <a:xfrm>
          <a:off x="0" y="21772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9D0D3C-9FD8-4F81-8C7C-7E8DA2802B7B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AA4C294-168C-4614-9332-617C646FF06E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BC1E2D-0520-4F9F-9178-73A14CAEEC73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80D1367-D962-4336-82F9-6D0270CB9B35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828118-C66C-43FF-9991-4990160C5C9E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2259C1-C329-408D-B450-6F9C9A8DDD94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0DDA5A5-12D5-41A9-B845-963BF517F2DB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0DBE585-427A-426F-9EA2-70E3BD9119CF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347B8-4A70-4460-B4AE-846D41BEAF69}"/>
            </a:ext>
          </a:extLst>
        </xdr:cNvPr>
        <xdr:cNvSpPr txBox="1"/>
      </xdr:nvSpPr>
      <xdr:spPr>
        <a:xfrm>
          <a:off x="0" y="0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2E9985-7FFD-42D0-8BBD-6589D63A554C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737686</xdr:colOff>
      <xdr:row>1</xdr:row>
      <xdr:rowOff>0</xdr:rowOff>
    </xdr:from>
    <xdr:ext cx="184730" cy="46801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AEE2DA-DDDA-472F-BB72-94A61F7D820A}"/>
            </a:ext>
          </a:extLst>
        </xdr:cNvPr>
        <xdr:cNvSpPr/>
      </xdr:nvSpPr>
      <xdr:spPr>
        <a:xfrm>
          <a:off x="9416866" y="205740"/>
          <a:ext cx="18473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altLang="ja-JP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10886</xdr:rowOff>
    </xdr:from>
    <xdr:ext cx="103105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5A72A-07A7-40AB-8CD9-E618ADFB6227}"/>
            </a:ext>
          </a:extLst>
        </xdr:cNvPr>
        <xdr:cNvSpPr txBox="1"/>
      </xdr:nvSpPr>
      <xdr:spPr>
        <a:xfrm>
          <a:off x="0" y="10886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別記様式１０</a:t>
          </a:r>
        </a:p>
      </xdr:txBody>
    </xdr:sp>
    <xdr:clientData/>
  </xdr:oneCellAnchor>
  <xdr:oneCellAnchor>
    <xdr:from>
      <xdr:col>2</xdr:col>
      <xdr:colOff>0</xdr:colOff>
      <xdr:row>24</xdr:row>
      <xdr:rowOff>0</xdr:rowOff>
    </xdr:from>
    <xdr:ext cx="6532558" cy="171994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8F165A-2EB0-4F6E-A264-D3141E86A996}"/>
            </a:ext>
          </a:extLst>
        </xdr:cNvPr>
        <xdr:cNvSpPr txBox="1"/>
      </xdr:nvSpPr>
      <xdr:spPr>
        <a:xfrm>
          <a:off x="772886" y="6672943"/>
          <a:ext cx="6532558" cy="1719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記入上の注意事項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　基本料金単価①、電力量料金単価②・③は税込単価とし、小数点第３位を切り捨てる。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　基本料金及び電力量料金の小計の端数は、小数点第３位を切り捨てる。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　月毎の電気料金合計の１円未満の端数は切り捨てる。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　入札書に記載する金額は、合計金額（税込）を各施設ごとに算定書一覧表にて合計した額とする。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　入札金額算定書は入札書に添付し、入札書に使用する印鑑で割印を行うこと。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６　電力量料金単価には、燃料費調整単価及び再生可能エネルギー発電促進賦課金単価を含まない。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７　仕様書の注意点を踏まえた記載であれば、入札参加者の需要内容に合わせた様式も可とする。</a:t>
          </a:r>
          <a:endParaRPr lang="ja-JP" altLang="ja-JP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36B1-79C1-42AE-8AA3-2CE79EA71DFB}">
  <sheetPr>
    <pageSetUpPr fitToPage="1"/>
  </sheetPr>
  <dimension ref="A1:K35"/>
  <sheetViews>
    <sheetView tabSelected="1" view="pageBreakPreview" topLeftCell="A2" zoomScaleNormal="100" zoomScaleSheetLayoutView="100" workbookViewId="0">
      <selection activeCell="I4" sqref="I4"/>
    </sheetView>
  </sheetViews>
  <sheetFormatPr defaultColWidth="9" defaultRowHeight="13.2" x14ac:dyDescent="0.2"/>
  <cols>
    <col min="1" max="1" width="6.44140625" style="120" customWidth="1"/>
    <col min="2" max="2" width="29.77734375" style="115" customWidth="1"/>
    <col min="3" max="3" width="27.109375" style="115" customWidth="1"/>
    <col min="4" max="4" width="13" style="175" customWidth="1"/>
    <col min="5" max="5" width="26.6640625" style="143" customWidth="1"/>
    <col min="6" max="6" width="25.88671875" style="116" customWidth="1"/>
    <col min="7" max="7" width="9" style="115"/>
    <col min="8" max="9" width="11.88671875" style="143" customWidth="1"/>
    <col min="10" max="10" width="9" style="115"/>
    <col min="11" max="11" width="11.44140625" style="178" bestFit="1" customWidth="1"/>
    <col min="12" max="16384" width="9" style="115"/>
  </cols>
  <sheetData>
    <row r="1" spans="1:11" ht="54" customHeight="1" thickBot="1" x14ac:dyDescent="0.25">
      <c r="A1" s="184" t="s">
        <v>105</v>
      </c>
      <c r="B1" s="184"/>
      <c r="C1" s="184"/>
      <c r="D1" s="184"/>
      <c r="E1" s="184"/>
      <c r="F1" s="184"/>
    </row>
    <row r="2" spans="1:11" ht="63.75" customHeight="1" thickBot="1" x14ac:dyDescent="0.25">
      <c r="A2" s="118" t="s">
        <v>41</v>
      </c>
      <c r="B2" s="117" t="s">
        <v>40</v>
      </c>
      <c r="C2" s="117" t="s">
        <v>45</v>
      </c>
      <c r="D2" s="172" t="s">
        <v>46</v>
      </c>
      <c r="E2" s="176" t="s">
        <v>43</v>
      </c>
      <c r="F2" s="181" t="s">
        <v>42</v>
      </c>
      <c r="H2" s="144" t="s">
        <v>98</v>
      </c>
      <c r="I2" s="144" t="s">
        <v>99</v>
      </c>
    </row>
    <row r="3" spans="1:11" ht="33.75" customHeight="1" thickBot="1" x14ac:dyDescent="0.25">
      <c r="A3" s="124">
        <v>1</v>
      </c>
      <c r="B3" s="122" t="s">
        <v>51</v>
      </c>
      <c r="C3" s="122" t="s">
        <v>80</v>
      </c>
      <c r="D3" s="173">
        <v>232</v>
      </c>
      <c r="E3" s="179">
        <f>I3-H3</f>
        <v>446553</v>
      </c>
      <c r="F3" s="182"/>
      <c r="H3" s="143">
        <v>82707</v>
      </c>
      <c r="I3" s="143">
        <v>529260</v>
      </c>
      <c r="K3" s="178">
        <v>12989022</v>
      </c>
    </row>
    <row r="4" spans="1:11" ht="33.75" customHeight="1" thickBot="1" x14ac:dyDescent="0.25">
      <c r="A4" s="124">
        <v>2</v>
      </c>
      <c r="B4" s="122" t="s">
        <v>52</v>
      </c>
      <c r="C4" s="122" t="s">
        <v>81</v>
      </c>
      <c r="D4" s="173">
        <v>66</v>
      </c>
      <c r="E4" s="179">
        <v>111433</v>
      </c>
      <c r="F4" s="182"/>
      <c r="K4" s="178">
        <v>3385413</v>
      </c>
    </row>
    <row r="5" spans="1:11" ht="33.75" customHeight="1" thickBot="1" x14ac:dyDescent="0.25">
      <c r="A5" s="124">
        <v>3</v>
      </c>
      <c r="B5" s="122" t="s">
        <v>53</v>
      </c>
      <c r="C5" s="122" t="s">
        <v>82</v>
      </c>
      <c r="D5" s="173">
        <v>23</v>
      </c>
      <c r="E5" s="179">
        <v>17891</v>
      </c>
      <c r="F5" s="182"/>
      <c r="K5" s="178">
        <v>757985</v>
      </c>
    </row>
    <row r="6" spans="1:11" ht="33.75" customHeight="1" thickBot="1" x14ac:dyDescent="0.25">
      <c r="A6" s="124">
        <v>4</v>
      </c>
      <c r="B6" s="122" t="s">
        <v>54</v>
      </c>
      <c r="C6" s="122" t="s">
        <v>83</v>
      </c>
      <c r="D6" s="173">
        <v>134</v>
      </c>
      <c r="E6" s="179">
        <v>108305</v>
      </c>
      <c r="F6" s="182"/>
      <c r="K6" s="178">
        <v>4511526</v>
      </c>
    </row>
    <row r="7" spans="1:11" ht="33.75" customHeight="1" thickBot="1" x14ac:dyDescent="0.25">
      <c r="A7" s="124">
        <v>5</v>
      </c>
      <c r="B7" s="123" t="s">
        <v>55</v>
      </c>
      <c r="C7" s="122" t="s">
        <v>84</v>
      </c>
      <c r="D7" s="173">
        <v>43</v>
      </c>
      <c r="E7" s="179">
        <v>22594</v>
      </c>
      <c r="F7" s="182"/>
      <c r="K7" s="178">
        <v>1204140</v>
      </c>
    </row>
    <row r="8" spans="1:11" ht="33.75" customHeight="1" thickBot="1" x14ac:dyDescent="0.25">
      <c r="A8" s="124">
        <v>6</v>
      </c>
      <c r="B8" s="122" t="s">
        <v>56</v>
      </c>
      <c r="C8" s="122" t="s">
        <v>85</v>
      </c>
      <c r="D8" s="173">
        <v>64</v>
      </c>
      <c r="E8" s="179">
        <v>94074</v>
      </c>
      <c r="F8" s="182"/>
      <c r="K8" s="178">
        <v>2994150</v>
      </c>
    </row>
    <row r="9" spans="1:11" ht="33.75" customHeight="1" thickBot="1" x14ac:dyDescent="0.25">
      <c r="A9" s="124">
        <v>7</v>
      </c>
      <c r="B9" s="122" t="s">
        <v>57</v>
      </c>
      <c r="C9" s="122" t="s">
        <v>86</v>
      </c>
      <c r="D9" s="173">
        <v>110</v>
      </c>
      <c r="E9" s="179">
        <v>104131</v>
      </c>
      <c r="F9" s="182"/>
      <c r="K9" s="178">
        <v>4005562</v>
      </c>
    </row>
    <row r="10" spans="1:11" ht="33.75" customHeight="1" thickBot="1" x14ac:dyDescent="0.25">
      <c r="A10" s="124">
        <v>8</v>
      </c>
      <c r="B10" s="122" t="s">
        <v>58</v>
      </c>
      <c r="C10" s="183" t="s">
        <v>107</v>
      </c>
      <c r="D10" s="173">
        <v>53</v>
      </c>
      <c r="E10" s="179">
        <v>53373</v>
      </c>
      <c r="F10" s="182"/>
      <c r="K10" s="178">
        <v>1994263</v>
      </c>
    </row>
    <row r="11" spans="1:11" ht="33.75" customHeight="1" thickBot="1" x14ac:dyDescent="0.25">
      <c r="A11" s="124">
        <v>9</v>
      </c>
      <c r="B11" s="122" t="s">
        <v>59</v>
      </c>
      <c r="C11" s="183" t="s">
        <v>108</v>
      </c>
      <c r="D11" s="173">
        <v>111</v>
      </c>
      <c r="E11" s="179">
        <v>86596</v>
      </c>
      <c r="F11" s="182"/>
      <c r="K11" s="178">
        <v>3673704</v>
      </c>
    </row>
    <row r="12" spans="1:11" ht="33.75" customHeight="1" thickBot="1" x14ac:dyDescent="0.25">
      <c r="A12" s="124">
        <v>10</v>
      </c>
      <c r="B12" s="122" t="s">
        <v>60</v>
      </c>
      <c r="C12" s="122" t="s">
        <v>87</v>
      </c>
      <c r="D12" s="173">
        <v>81</v>
      </c>
      <c r="E12" s="179">
        <v>70564</v>
      </c>
      <c r="F12" s="182"/>
      <c r="K12" s="178">
        <v>2828905</v>
      </c>
    </row>
    <row r="13" spans="1:11" ht="33.75" customHeight="1" thickBot="1" x14ac:dyDescent="0.25">
      <c r="A13" s="124">
        <v>11</v>
      </c>
      <c r="B13" s="122" t="s">
        <v>61</v>
      </c>
      <c r="C13" s="122" t="s">
        <v>88</v>
      </c>
      <c r="D13" s="173">
        <v>107</v>
      </c>
      <c r="E13" s="179">
        <v>128486</v>
      </c>
      <c r="F13" s="182"/>
      <c r="K13" s="178">
        <v>4432246</v>
      </c>
    </row>
    <row r="14" spans="1:11" ht="33.75" customHeight="1" thickBot="1" x14ac:dyDescent="0.25">
      <c r="A14" s="124">
        <v>12</v>
      </c>
      <c r="B14" s="122" t="s">
        <v>62</v>
      </c>
      <c r="C14" s="122" t="s">
        <v>89</v>
      </c>
      <c r="D14" s="173">
        <v>100</v>
      </c>
      <c r="E14" s="179">
        <v>84324</v>
      </c>
      <c r="F14" s="182"/>
      <c r="K14" s="178">
        <v>3435379</v>
      </c>
    </row>
    <row r="15" spans="1:11" ht="33.75" customHeight="1" thickBot="1" x14ac:dyDescent="0.25">
      <c r="A15" s="124">
        <v>13</v>
      </c>
      <c r="B15" s="122" t="s">
        <v>63</v>
      </c>
      <c r="C15" s="183" t="s">
        <v>109</v>
      </c>
      <c r="D15" s="173">
        <v>83</v>
      </c>
      <c r="E15" s="179">
        <v>66496</v>
      </c>
      <c r="F15" s="182"/>
      <c r="K15" s="178">
        <v>2779733</v>
      </c>
    </row>
    <row r="16" spans="1:11" ht="33.75" customHeight="1" thickBot="1" x14ac:dyDescent="0.25">
      <c r="A16" s="124">
        <v>14</v>
      </c>
      <c r="B16" s="122" t="s">
        <v>64</v>
      </c>
      <c r="C16" s="183" t="s">
        <v>110</v>
      </c>
      <c r="D16" s="173">
        <v>85</v>
      </c>
      <c r="E16" s="179">
        <v>71890</v>
      </c>
      <c r="F16" s="182"/>
      <c r="K16" s="178">
        <v>2923582</v>
      </c>
    </row>
    <row r="17" spans="1:11" ht="33.75" customHeight="1" thickBot="1" x14ac:dyDescent="0.25">
      <c r="A17" s="124">
        <v>15</v>
      </c>
      <c r="B17" s="122" t="s">
        <v>65</v>
      </c>
      <c r="C17" s="122" t="s">
        <v>90</v>
      </c>
      <c r="D17" s="173">
        <v>127</v>
      </c>
      <c r="E17" s="179">
        <v>102253</v>
      </c>
      <c r="F17" s="182"/>
      <c r="K17" s="178">
        <v>4267560</v>
      </c>
    </row>
    <row r="18" spans="1:11" ht="33.75" customHeight="1" thickBot="1" x14ac:dyDescent="0.25">
      <c r="A18" s="124">
        <v>16</v>
      </c>
      <c r="B18" s="122" t="s">
        <v>66</v>
      </c>
      <c r="C18" s="183" t="s">
        <v>111</v>
      </c>
      <c r="D18" s="173">
        <v>173</v>
      </c>
      <c r="E18" s="179">
        <v>153324</v>
      </c>
      <c r="F18" s="182"/>
      <c r="K18" s="178">
        <v>6094083</v>
      </c>
    </row>
    <row r="19" spans="1:11" ht="33.75" customHeight="1" thickBot="1" x14ac:dyDescent="0.25">
      <c r="A19" s="124">
        <v>17</v>
      </c>
      <c r="B19" s="122" t="s">
        <v>67</v>
      </c>
      <c r="C19" s="183" t="s">
        <v>112</v>
      </c>
      <c r="D19" s="173">
        <v>90</v>
      </c>
      <c r="E19" s="179">
        <v>84144</v>
      </c>
      <c r="F19" s="182"/>
      <c r="K19" s="178">
        <v>3257556</v>
      </c>
    </row>
    <row r="20" spans="1:11" ht="33.75" customHeight="1" thickBot="1" x14ac:dyDescent="0.25">
      <c r="A20" s="124">
        <v>18</v>
      </c>
      <c r="B20" s="122" t="s">
        <v>68</v>
      </c>
      <c r="C20" s="122" t="s">
        <v>91</v>
      </c>
      <c r="D20" s="173">
        <v>143</v>
      </c>
      <c r="E20" s="179">
        <v>270608</v>
      </c>
      <c r="F20" s="182"/>
      <c r="K20" s="178">
        <v>7897345</v>
      </c>
    </row>
    <row r="21" spans="1:11" ht="33.75" customHeight="1" thickBot="1" x14ac:dyDescent="0.25">
      <c r="A21" s="124">
        <v>19</v>
      </c>
      <c r="B21" s="122" t="s">
        <v>69</v>
      </c>
      <c r="C21" s="122" t="s">
        <v>92</v>
      </c>
      <c r="D21" s="173">
        <v>72</v>
      </c>
      <c r="E21" s="179">
        <v>168421</v>
      </c>
      <c r="F21" s="182"/>
      <c r="K21" s="178">
        <v>4611991</v>
      </c>
    </row>
    <row r="22" spans="1:11" ht="33.75" customHeight="1" thickBot="1" x14ac:dyDescent="0.25">
      <c r="A22" s="171">
        <v>20</v>
      </c>
      <c r="B22" s="122" t="s">
        <v>70</v>
      </c>
      <c r="C22" s="122" t="s">
        <v>93</v>
      </c>
      <c r="D22" s="173">
        <v>31</v>
      </c>
      <c r="E22" s="179">
        <v>148991</v>
      </c>
      <c r="F22" s="182"/>
      <c r="K22" s="178">
        <v>3321171</v>
      </c>
    </row>
    <row r="23" spans="1:11" ht="33.75" customHeight="1" thickBot="1" x14ac:dyDescent="0.25">
      <c r="A23" s="171">
        <v>21</v>
      </c>
      <c r="B23" s="122" t="s">
        <v>71</v>
      </c>
      <c r="C23" s="122" t="s">
        <v>94</v>
      </c>
      <c r="D23" s="173">
        <v>55</v>
      </c>
      <c r="E23" s="179">
        <f>I23-H23</f>
        <v>208656</v>
      </c>
      <c r="F23" s="182"/>
      <c r="H23" s="143">
        <v>96137</v>
      </c>
      <c r="I23" s="143">
        <v>304793</v>
      </c>
      <c r="K23" s="178">
        <v>4736446</v>
      </c>
    </row>
    <row r="24" spans="1:11" ht="33.75" customHeight="1" thickBot="1" x14ac:dyDescent="0.25">
      <c r="A24" s="171">
        <v>22</v>
      </c>
      <c r="B24" s="122" t="s">
        <v>72</v>
      </c>
      <c r="C24" s="183" t="s">
        <v>113</v>
      </c>
      <c r="D24" s="173">
        <v>29</v>
      </c>
      <c r="E24" s="179">
        <v>147877</v>
      </c>
      <c r="F24" s="182"/>
      <c r="K24" s="178">
        <v>3266121</v>
      </c>
    </row>
    <row r="25" spans="1:11" ht="33.75" customHeight="1" thickBot="1" x14ac:dyDescent="0.25">
      <c r="A25" s="171">
        <v>23</v>
      </c>
      <c r="B25" s="122" t="s">
        <v>73</v>
      </c>
      <c r="C25" s="183" t="s">
        <v>114</v>
      </c>
      <c r="D25" s="173">
        <v>51</v>
      </c>
      <c r="E25" s="179">
        <v>153210</v>
      </c>
      <c r="F25" s="182"/>
      <c r="K25" s="178">
        <v>3758719</v>
      </c>
    </row>
    <row r="26" spans="1:11" ht="33.75" customHeight="1" thickBot="1" x14ac:dyDescent="0.25">
      <c r="A26" s="171">
        <v>24</v>
      </c>
      <c r="B26" s="122" t="s">
        <v>74</v>
      </c>
      <c r="C26" s="183" t="s">
        <v>115</v>
      </c>
      <c r="D26" s="173">
        <v>228</v>
      </c>
      <c r="E26" s="179">
        <f>I26-H26</f>
        <v>707024</v>
      </c>
      <c r="F26" s="182"/>
      <c r="H26" s="143">
        <v>403633</v>
      </c>
      <c r="I26" s="143">
        <v>1110657</v>
      </c>
      <c r="K26" s="178">
        <v>17469262</v>
      </c>
    </row>
    <row r="27" spans="1:11" ht="33.75" customHeight="1" thickBot="1" x14ac:dyDescent="0.25">
      <c r="A27" s="171">
        <v>25</v>
      </c>
      <c r="B27" s="122" t="s">
        <v>75</v>
      </c>
      <c r="C27" s="183" t="s">
        <v>116</v>
      </c>
      <c r="D27" s="173">
        <v>64</v>
      </c>
      <c r="E27" s="179">
        <v>278396</v>
      </c>
      <c r="F27" s="182"/>
      <c r="K27" s="178">
        <v>6425680</v>
      </c>
    </row>
    <row r="28" spans="1:11" ht="33.75" customHeight="1" thickBot="1" x14ac:dyDescent="0.25">
      <c r="A28" s="171">
        <v>26</v>
      </c>
      <c r="B28" s="122" t="s">
        <v>76</v>
      </c>
      <c r="C28" s="183" t="s">
        <v>117</v>
      </c>
      <c r="D28" s="173">
        <v>72</v>
      </c>
      <c r="E28" s="179">
        <v>345368</v>
      </c>
      <c r="F28" s="182"/>
      <c r="K28" s="178">
        <v>7744947</v>
      </c>
    </row>
    <row r="29" spans="1:11" ht="33.75" customHeight="1" thickBot="1" x14ac:dyDescent="0.25">
      <c r="A29" s="171">
        <v>27</v>
      </c>
      <c r="B29" s="122" t="s">
        <v>77</v>
      </c>
      <c r="C29" s="122" t="s">
        <v>95</v>
      </c>
      <c r="D29" s="173">
        <v>367</v>
      </c>
      <c r="E29" s="179">
        <v>1925050</v>
      </c>
      <c r="F29" s="182"/>
      <c r="K29" s="178">
        <v>42404077</v>
      </c>
    </row>
    <row r="30" spans="1:11" ht="33.75" customHeight="1" thickBot="1" x14ac:dyDescent="0.25">
      <c r="A30" s="171">
        <v>28</v>
      </c>
      <c r="B30" s="122" t="s">
        <v>78</v>
      </c>
      <c r="C30" s="122" t="s">
        <v>96</v>
      </c>
      <c r="D30" s="173">
        <v>38</v>
      </c>
      <c r="E30" s="179">
        <v>190874</v>
      </c>
      <c r="F30" s="182"/>
      <c r="K30" s="178">
        <v>4243127</v>
      </c>
    </row>
    <row r="31" spans="1:11" ht="33.75" customHeight="1" thickBot="1" x14ac:dyDescent="0.25">
      <c r="A31" s="171">
        <v>29</v>
      </c>
      <c r="B31" s="123" t="s">
        <v>79</v>
      </c>
      <c r="C31" s="122" t="s">
        <v>97</v>
      </c>
      <c r="D31" s="173">
        <v>85</v>
      </c>
      <c r="E31" s="179">
        <v>516652</v>
      </c>
      <c r="F31" s="182"/>
      <c r="I31" s="143">
        <f>SUM(E3:E31)</f>
        <v>6867558</v>
      </c>
      <c r="K31" s="178">
        <v>11167945</v>
      </c>
    </row>
    <row r="32" spans="1:11" ht="33.75" customHeight="1" thickBot="1" x14ac:dyDescent="0.25">
      <c r="A32" s="125">
        <v>30</v>
      </c>
      <c r="B32" s="126"/>
      <c r="C32" s="160" t="s">
        <v>101</v>
      </c>
      <c r="D32" s="174">
        <f>SUM(D3:D31)</f>
        <v>2917</v>
      </c>
      <c r="E32" s="180">
        <f>SUM(E3:E31)</f>
        <v>6867558</v>
      </c>
      <c r="F32" s="182"/>
    </row>
    <row r="33" spans="5:6" ht="37.5" customHeight="1" thickBot="1" x14ac:dyDescent="0.25">
      <c r="E33" s="177" t="s">
        <v>118</v>
      </c>
      <c r="F33" s="121">
        <f>SUM(F3:F32)</f>
        <v>0</v>
      </c>
    </row>
    <row r="34" spans="5:6" ht="37.5" customHeight="1" x14ac:dyDescent="0.2">
      <c r="F34" s="170" t="s">
        <v>106</v>
      </c>
    </row>
    <row r="35" spans="5:6" x14ac:dyDescent="0.2">
      <c r="F35" s="119"/>
    </row>
  </sheetData>
  <sheetProtection selectLockedCells="1"/>
  <mergeCells count="1">
    <mergeCell ref="A1:F1"/>
  </mergeCells>
  <phoneticPr fontId="5"/>
  <pageMargins left="0.70866141732283461" right="0.70866141732283461" top="0.74803149606299213" bottom="0.74803149606299213" header="0.31496062992125984" footer="0.31496062992125984"/>
  <pageSetup paperSize="9" scale="65" orientation="portrait" r:id="rId1"/>
  <rowBreaks count="1" manualBreakCount="1">
    <brk id="43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E31D-A20E-426F-811A-63AD894179C0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算定書一覧表!B11</f>
        <v>伊自良南小学校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111</v>
      </c>
      <c r="D12" s="104"/>
      <c r="E12" s="61" t="s">
        <v>11</v>
      </c>
      <c r="F12" s="166">
        <f>TRUNC(C12*D12*0.85)</f>
        <v>0</v>
      </c>
      <c r="G12" s="81">
        <v>4350</v>
      </c>
      <c r="H12" s="104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111</v>
      </c>
      <c r="D13" s="105"/>
      <c r="E13" s="61" t="s">
        <v>11</v>
      </c>
      <c r="F13" s="167">
        <f t="shared" ref="F13:F20" si="0">TRUNC(C13*D13*0.85)</f>
        <v>0</v>
      </c>
      <c r="G13" s="82">
        <v>4687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111</v>
      </c>
      <c r="D14" s="105"/>
      <c r="E14" s="61" t="s">
        <v>11</v>
      </c>
      <c r="F14" s="166">
        <f t="shared" si="0"/>
        <v>0</v>
      </c>
      <c r="G14" s="81">
        <v>11034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111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12018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111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5548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111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8993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111</v>
      </c>
      <c r="D18" s="105"/>
      <c r="E18" s="61" t="s">
        <v>11</v>
      </c>
      <c r="F18" s="166">
        <f t="shared" si="0"/>
        <v>0</v>
      </c>
      <c r="G18" s="81">
        <v>4701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111</v>
      </c>
      <c r="D19" s="105"/>
      <c r="E19" s="61" t="s">
        <v>11</v>
      </c>
      <c r="F19" s="167">
        <f t="shared" si="0"/>
        <v>0</v>
      </c>
      <c r="G19" s="82">
        <v>4514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111</v>
      </c>
      <c r="D20" s="105"/>
      <c r="E20" s="61" t="s">
        <v>11</v>
      </c>
      <c r="F20" s="166">
        <f t="shared" si="0"/>
        <v>0</v>
      </c>
      <c r="G20" s="81">
        <v>7342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111</v>
      </c>
      <c r="D21" s="105"/>
      <c r="E21" s="61" t="s">
        <v>11</v>
      </c>
      <c r="F21" s="166">
        <f>TRUNC(C21*D21*0.85)</f>
        <v>0</v>
      </c>
      <c r="G21" s="81">
        <v>8115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111</v>
      </c>
      <c r="D22" s="105"/>
      <c r="E22" s="61" t="s">
        <v>11</v>
      </c>
      <c r="F22" s="166">
        <f>TRUNC(C22*D22*0.85)</f>
        <v>0</v>
      </c>
      <c r="G22" s="81">
        <v>8434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111</v>
      </c>
      <c r="D23" s="108"/>
      <c r="E23" s="70" t="s">
        <v>11</v>
      </c>
      <c r="F23" s="168">
        <f>TRUNC(C23*D23*0.85)</f>
        <v>0</v>
      </c>
      <c r="G23" s="83">
        <v>6860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60037</v>
      </c>
      <c r="H24" s="130"/>
      <c r="I24" s="86"/>
      <c r="J24" s="19">
        <f>SUM(J15:J17)</f>
        <v>26559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G15:G17"/>
    <mergeCell ref="L12:L14"/>
    <mergeCell ref="K12:K14"/>
    <mergeCell ref="J12:J14"/>
    <mergeCell ref="A4:N4"/>
    <mergeCell ref="A6:C6"/>
    <mergeCell ref="D6:E6"/>
    <mergeCell ref="A8:B10"/>
    <mergeCell ref="C8:F8"/>
    <mergeCell ref="G8:M8"/>
    <mergeCell ref="N8:N10"/>
    <mergeCell ref="A12:A23"/>
    <mergeCell ref="H15:H17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I15:I17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6F2E-8B0C-4075-B6E3-8D6C67F81D65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算定書一覧表!B12</f>
        <v>伊自良北小学校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81</v>
      </c>
      <c r="D12" s="104"/>
      <c r="E12" s="61" t="s">
        <v>11</v>
      </c>
      <c r="F12" s="166">
        <f>TRUNC(C12*D12*0.85)</f>
        <v>0</v>
      </c>
      <c r="G12" s="81">
        <v>3313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81</v>
      </c>
      <c r="D13" s="105"/>
      <c r="E13" s="61" t="s">
        <v>11</v>
      </c>
      <c r="F13" s="167">
        <f t="shared" ref="F13:F20" si="0">TRUNC(C13*D13*0.85)</f>
        <v>0</v>
      </c>
      <c r="G13" s="82">
        <v>3662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81</v>
      </c>
      <c r="D14" s="105"/>
      <c r="E14" s="61" t="s">
        <v>11</v>
      </c>
      <c r="F14" s="166">
        <f t="shared" si="0"/>
        <v>0</v>
      </c>
      <c r="G14" s="81">
        <v>11390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81</v>
      </c>
      <c r="D15" s="105"/>
      <c r="E15" s="61" t="s">
        <v>11</v>
      </c>
      <c r="F15" s="166">
        <f t="shared" si="0"/>
        <v>0</v>
      </c>
      <c r="G15" s="268"/>
      <c r="H15" s="262"/>
      <c r="I15" s="265"/>
      <c r="J15" s="96">
        <v>10906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81</v>
      </c>
      <c r="D16" s="105"/>
      <c r="E16" s="61" t="s">
        <v>11</v>
      </c>
      <c r="F16" s="166">
        <f t="shared" si="0"/>
        <v>0</v>
      </c>
      <c r="G16" s="269"/>
      <c r="H16" s="262"/>
      <c r="I16" s="266"/>
      <c r="J16" s="71">
        <v>4143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81</v>
      </c>
      <c r="D17" s="105"/>
      <c r="E17" s="61" t="s">
        <v>11</v>
      </c>
      <c r="F17" s="166">
        <f t="shared" si="0"/>
        <v>0</v>
      </c>
      <c r="G17" s="270"/>
      <c r="H17" s="262"/>
      <c r="I17" s="267"/>
      <c r="J17" s="71">
        <v>7301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81</v>
      </c>
      <c r="D18" s="105"/>
      <c r="E18" s="61" t="s">
        <v>11</v>
      </c>
      <c r="F18" s="166">
        <f t="shared" si="0"/>
        <v>0</v>
      </c>
      <c r="G18" s="81">
        <v>3727</v>
      </c>
      <c r="H18" s="111"/>
      <c r="I18" s="67">
        <f>TRUNC(G18*H18)</f>
        <v>0</v>
      </c>
      <c r="J18" s="264"/>
      <c r="K18" s="262"/>
      <c r="L18" s="259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81</v>
      </c>
      <c r="D19" s="105"/>
      <c r="E19" s="61" t="s">
        <v>11</v>
      </c>
      <c r="F19" s="167">
        <f t="shared" si="0"/>
        <v>0</v>
      </c>
      <c r="G19" s="82">
        <v>3273</v>
      </c>
      <c r="H19" s="106"/>
      <c r="I19" s="66">
        <f>TRUNC(G19*H19)</f>
        <v>0</v>
      </c>
      <c r="J19" s="257"/>
      <c r="K19" s="262"/>
      <c r="L19" s="260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81</v>
      </c>
      <c r="D20" s="105"/>
      <c r="E20" s="61" t="s">
        <v>11</v>
      </c>
      <c r="F20" s="166">
        <f t="shared" si="0"/>
        <v>0</v>
      </c>
      <c r="G20" s="81">
        <v>5210</v>
      </c>
      <c r="H20" s="106"/>
      <c r="I20" s="66">
        <f t="shared" ref="I20" si="3">TRUNC(G20*H20)</f>
        <v>0</v>
      </c>
      <c r="J20" s="257"/>
      <c r="K20" s="262"/>
      <c r="L20" s="260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81</v>
      </c>
      <c r="D21" s="105"/>
      <c r="E21" s="61" t="s">
        <v>11</v>
      </c>
      <c r="F21" s="166">
        <f>TRUNC(C21*D21*0.85)</f>
        <v>0</v>
      </c>
      <c r="G21" s="81">
        <v>5998</v>
      </c>
      <c r="H21" s="106"/>
      <c r="I21" s="66">
        <f>TRUNC(G21*H21)</f>
        <v>0</v>
      </c>
      <c r="J21" s="257"/>
      <c r="K21" s="262"/>
      <c r="L21" s="260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81</v>
      </c>
      <c r="D22" s="105"/>
      <c r="E22" s="61" t="s">
        <v>11</v>
      </c>
      <c r="F22" s="166">
        <f>TRUNC(C22*D22*0.85)</f>
        <v>0</v>
      </c>
      <c r="G22" s="81">
        <v>6675</v>
      </c>
      <c r="H22" s="106"/>
      <c r="I22" s="66">
        <f>TRUNC(G22*H22)</f>
        <v>0</v>
      </c>
      <c r="J22" s="257"/>
      <c r="K22" s="262"/>
      <c r="L22" s="260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81</v>
      </c>
      <c r="D23" s="108"/>
      <c r="E23" s="70" t="s">
        <v>11</v>
      </c>
      <c r="F23" s="168">
        <f>TRUNC(C23*D23*0.85)</f>
        <v>0</v>
      </c>
      <c r="G23" s="83">
        <v>4966</v>
      </c>
      <c r="H23" s="108"/>
      <c r="I23" s="66">
        <f>TRUNC(G23*H23)</f>
        <v>0</v>
      </c>
      <c r="J23" s="258"/>
      <c r="K23" s="263"/>
      <c r="L23" s="261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48214</v>
      </c>
      <c r="H24" s="130"/>
      <c r="I24" s="86"/>
      <c r="J24" s="19">
        <f>SUM(J15:J17)</f>
        <v>22350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I15:I17"/>
    <mergeCell ref="H15:H17"/>
    <mergeCell ref="G15:G17"/>
    <mergeCell ref="A4:N4"/>
    <mergeCell ref="A6:C6"/>
    <mergeCell ref="D6:E6"/>
    <mergeCell ref="A8:B10"/>
    <mergeCell ref="C8:F8"/>
    <mergeCell ref="G8:M8"/>
    <mergeCell ref="N8:N10"/>
    <mergeCell ref="A12:A23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435A-11CE-4D77-A6F8-2682650866E4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算定書一覧表!B13</f>
        <v>高富小学校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107</v>
      </c>
      <c r="D12" s="104"/>
      <c r="E12" s="61" t="s">
        <v>11</v>
      </c>
      <c r="F12" s="166">
        <f>TRUNC(C12*D12*0.85)</f>
        <v>0</v>
      </c>
      <c r="G12" s="81">
        <v>7943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107</v>
      </c>
      <c r="D13" s="105"/>
      <c r="E13" s="61" t="s">
        <v>11</v>
      </c>
      <c r="F13" s="167">
        <f t="shared" ref="F13:F20" si="0">TRUNC(C13*D13*0.85)</f>
        <v>0</v>
      </c>
      <c r="G13" s="82">
        <v>10343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107</v>
      </c>
      <c r="D14" s="105"/>
      <c r="E14" s="61" t="s">
        <v>11</v>
      </c>
      <c r="F14" s="166">
        <f t="shared" si="0"/>
        <v>0</v>
      </c>
      <c r="G14" s="81">
        <v>13928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107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13119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107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6819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107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11608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107</v>
      </c>
      <c r="D18" s="105"/>
      <c r="E18" s="61" t="s">
        <v>11</v>
      </c>
      <c r="F18" s="166">
        <f t="shared" si="0"/>
        <v>0</v>
      </c>
      <c r="G18" s="81">
        <v>9360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107</v>
      </c>
      <c r="D19" s="105"/>
      <c r="E19" s="61" t="s">
        <v>11</v>
      </c>
      <c r="F19" s="167">
        <f t="shared" si="0"/>
        <v>0</v>
      </c>
      <c r="G19" s="82">
        <v>9425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107</v>
      </c>
      <c r="D20" s="105"/>
      <c r="E20" s="61" t="s">
        <v>11</v>
      </c>
      <c r="F20" s="166">
        <f t="shared" si="0"/>
        <v>0</v>
      </c>
      <c r="G20" s="81">
        <v>11037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107</v>
      </c>
      <c r="D21" s="105"/>
      <c r="E21" s="61" t="s">
        <v>11</v>
      </c>
      <c r="F21" s="166">
        <f>TRUNC(C21*D21*0.85)</f>
        <v>0</v>
      </c>
      <c r="G21" s="81">
        <v>11598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107</v>
      </c>
      <c r="D22" s="105"/>
      <c r="E22" s="61" t="s">
        <v>11</v>
      </c>
      <c r="F22" s="166">
        <f>TRUNC(C22*D22*0.85)</f>
        <v>0</v>
      </c>
      <c r="G22" s="81">
        <v>12830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107</v>
      </c>
      <c r="D23" s="108"/>
      <c r="E23" s="70" t="s">
        <v>11</v>
      </c>
      <c r="F23" s="168">
        <f>TRUNC(C23*D23*0.85)</f>
        <v>0</v>
      </c>
      <c r="G23" s="83">
        <v>10476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96940</v>
      </c>
      <c r="H24" s="130"/>
      <c r="I24" s="86"/>
      <c r="J24" s="19">
        <f>SUM(J15:J17)</f>
        <v>31546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12:A23"/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2:L14"/>
    <mergeCell ref="K12:K14"/>
    <mergeCell ref="J12:J14"/>
    <mergeCell ref="G15:G17"/>
    <mergeCell ref="H15:H17"/>
    <mergeCell ref="I15:I17"/>
    <mergeCell ref="J18:J23"/>
    <mergeCell ref="K18:K23"/>
    <mergeCell ref="L18:L23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9F94-A7D1-4FA9-B54A-DC8DB2DE6C87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算定書一覧表!B14</f>
        <v>桜尾小学校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100</v>
      </c>
      <c r="D12" s="104"/>
      <c r="E12" s="61" t="s">
        <v>11</v>
      </c>
      <c r="F12" s="166">
        <f>TRUNC(C12*D12*0.85)</f>
        <v>0</v>
      </c>
      <c r="G12" s="81">
        <v>4147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100</v>
      </c>
      <c r="D13" s="105"/>
      <c r="E13" s="61" t="s">
        <v>11</v>
      </c>
      <c r="F13" s="167">
        <f t="shared" ref="F13:F20" si="0">TRUNC(C13*D13*0.85)</f>
        <v>0</v>
      </c>
      <c r="G13" s="82">
        <v>4230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100</v>
      </c>
      <c r="D14" s="105"/>
      <c r="E14" s="61" t="s">
        <v>11</v>
      </c>
      <c r="F14" s="166">
        <f t="shared" si="0"/>
        <v>0</v>
      </c>
      <c r="G14" s="81">
        <v>6794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100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10600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100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5687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100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9248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100</v>
      </c>
      <c r="D18" s="105"/>
      <c r="E18" s="61" t="s">
        <v>11</v>
      </c>
      <c r="F18" s="166">
        <f t="shared" si="0"/>
        <v>0</v>
      </c>
      <c r="G18" s="81">
        <v>4513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100</v>
      </c>
      <c r="D19" s="105"/>
      <c r="E19" s="61" t="s">
        <v>11</v>
      </c>
      <c r="F19" s="167">
        <f t="shared" si="0"/>
        <v>0</v>
      </c>
      <c r="G19" s="82">
        <v>4687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100</v>
      </c>
      <c r="D20" s="105"/>
      <c r="E20" s="61" t="s">
        <v>11</v>
      </c>
      <c r="F20" s="166">
        <f t="shared" si="0"/>
        <v>0</v>
      </c>
      <c r="G20" s="81">
        <v>8033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100</v>
      </c>
      <c r="D21" s="105"/>
      <c r="E21" s="61" t="s">
        <v>11</v>
      </c>
      <c r="F21" s="166">
        <f>TRUNC(C21*D21*0.85)</f>
        <v>0</v>
      </c>
      <c r="G21" s="81">
        <v>9204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100</v>
      </c>
      <c r="D22" s="105"/>
      <c r="E22" s="61" t="s">
        <v>11</v>
      </c>
      <c r="F22" s="166">
        <f>TRUNC(C22*D22*0.85)</f>
        <v>0</v>
      </c>
      <c r="G22" s="81">
        <v>10216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100</v>
      </c>
      <c r="D23" s="108"/>
      <c r="E23" s="70" t="s">
        <v>11</v>
      </c>
      <c r="F23" s="168">
        <f>TRUNC(C23*D23*0.85)</f>
        <v>0</v>
      </c>
      <c r="G23" s="83">
        <v>6965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58789</v>
      </c>
      <c r="H24" s="130"/>
      <c r="I24" s="86"/>
      <c r="J24" s="19">
        <f>SUM(J15:J17)</f>
        <v>25535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12:A23"/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G15:G17"/>
    <mergeCell ref="H15:H17"/>
    <mergeCell ref="I15:I17"/>
    <mergeCell ref="J12:J14"/>
    <mergeCell ref="K12:K14"/>
    <mergeCell ref="L12:L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9A52-9FCB-4A09-9CBD-33DFFBD99125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算定書一覧表!B15</f>
        <v>大桑小学校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83</v>
      </c>
      <c r="D12" s="104"/>
      <c r="E12" s="61" t="s">
        <v>11</v>
      </c>
      <c r="F12" s="166">
        <f>TRUNC(C12*D12*0.85)</f>
        <v>0</v>
      </c>
      <c r="G12" s="81">
        <v>3534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83</v>
      </c>
      <c r="D13" s="105"/>
      <c r="E13" s="61" t="s">
        <v>11</v>
      </c>
      <c r="F13" s="167">
        <f t="shared" ref="F13:F20" si="0">TRUNC(C13*D13*0.85)</f>
        <v>0</v>
      </c>
      <c r="G13" s="82">
        <v>3821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83</v>
      </c>
      <c r="D14" s="105"/>
      <c r="E14" s="61" t="s">
        <v>11</v>
      </c>
      <c r="F14" s="166">
        <f t="shared" si="0"/>
        <v>0</v>
      </c>
      <c r="G14" s="81">
        <v>5301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83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6747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83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4085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83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7615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83</v>
      </c>
      <c r="D18" s="105"/>
      <c r="E18" s="61" t="s">
        <v>11</v>
      </c>
      <c r="F18" s="166">
        <f t="shared" si="0"/>
        <v>0</v>
      </c>
      <c r="G18" s="81">
        <v>4074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83</v>
      </c>
      <c r="D19" s="105"/>
      <c r="E19" s="61" t="s">
        <v>11</v>
      </c>
      <c r="F19" s="167">
        <f t="shared" si="0"/>
        <v>0</v>
      </c>
      <c r="G19" s="82">
        <v>3922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83</v>
      </c>
      <c r="D20" s="105"/>
      <c r="E20" s="61" t="s">
        <v>11</v>
      </c>
      <c r="F20" s="166">
        <f t="shared" si="0"/>
        <v>0</v>
      </c>
      <c r="G20" s="81">
        <v>6399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83</v>
      </c>
      <c r="D21" s="105"/>
      <c r="E21" s="61" t="s">
        <v>11</v>
      </c>
      <c r="F21" s="166">
        <f>TRUNC(C21*D21*0.85)</f>
        <v>0</v>
      </c>
      <c r="G21" s="81">
        <v>7308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83</v>
      </c>
      <c r="D22" s="105"/>
      <c r="E22" s="61" t="s">
        <v>11</v>
      </c>
      <c r="F22" s="166">
        <f>TRUNC(C22*D22*0.85)</f>
        <v>0</v>
      </c>
      <c r="G22" s="81">
        <v>7897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83</v>
      </c>
      <c r="D23" s="108"/>
      <c r="E23" s="70" t="s">
        <v>11</v>
      </c>
      <c r="F23" s="168">
        <f>TRUNC(C23*D23*0.85)</f>
        <v>0</v>
      </c>
      <c r="G23" s="83">
        <v>5793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48049</v>
      </c>
      <c r="H24" s="130"/>
      <c r="I24" s="86"/>
      <c r="J24" s="19">
        <f>SUM(J15:J17)</f>
        <v>18447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12:A23"/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G15:G17"/>
    <mergeCell ref="H15:H17"/>
    <mergeCell ref="I15:I17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186F-81F2-4D9D-84A6-89DC0E943FC2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算定書一覧表!B16</f>
        <v>梅原小学校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85</v>
      </c>
      <c r="D12" s="104"/>
      <c r="E12" s="61" t="s">
        <v>11</v>
      </c>
      <c r="F12" s="166">
        <f>TRUNC(C12*D12*0.85)</f>
        <v>0</v>
      </c>
      <c r="G12" s="81">
        <v>3286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85</v>
      </c>
      <c r="D13" s="105"/>
      <c r="E13" s="61" t="s">
        <v>11</v>
      </c>
      <c r="F13" s="167">
        <f t="shared" ref="F13:F20" si="0">TRUNC(C13*D13*0.85)</f>
        <v>0</v>
      </c>
      <c r="G13" s="82">
        <v>3899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85</v>
      </c>
      <c r="D14" s="105"/>
      <c r="E14" s="61" t="s">
        <v>11</v>
      </c>
      <c r="F14" s="166">
        <f t="shared" si="0"/>
        <v>0</v>
      </c>
      <c r="G14" s="81">
        <v>7592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85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8773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85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4119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85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8174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85</v>
      </c>
      <c r="D18" s="105"/>
      <c r="E18" s="61" t="s">
        <v>11</v>
      </c>
      <c r="F18" s="166">
        <f t="shared" si="0"/>
        <v>0</v>
      </c>
      <c r="G18" s="81">
        <v>4352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85</v>
      </c>
      <c r="D19" s="105"/>
      <c r="E19" s="61" t="s">
        <v>11</v>
      </c>
      <c r="F19" s="167">
        <f t="shared" si="0"/>
        <v>0</v>
      </c>
      <c r="G19" s="82">
        <v>3790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85</v>
      </c>
      <c r="D20" s="105"/>
      <c r="E20" s="61" t="s">
        <v>11</v>
      </c>
      <c r="F20" s="166">
        <f t="shared" si="0"/>
        <v>0</v>
      </c>
      <c r="G20" s="81">
        <v>7014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85</v>
      </c>
      <c r="D21" s="105"/>
      <c r="E21" s="61" t="s">
        <v>11</v>
      </c>
      <c r="F21" s="166">
        <f>TRUNC(C21*D21*0.85)</f>
        <v>0</v>
      </c>
      <c r="G21" s="81">
        <v>7549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85</v>
      </c>
      <c r="D22" s="105"/>
      <c r="E22" s="61" t="s">
        <v>11</v>
      </c>
      <c r="F22" s="166">
        <f>TRUNC(C22*D22*0.85)</f>
        <v>0</v>
      </c>
      <c r="G22" s="81">
        <v>8026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85</v>
      </c>
      <c r="D23" s="108"/>
      <c r="E23" s="70" t="s">
        <v>11</v>
      </c>
      <c r="F23" s="168">
        <f>TRUNC(C23*D23*0.85)</f>
        <v>0</v>
      </c>
      <c r="G23" s="83">
        <v>5316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50824</v>
      </c>
      <c r="H24" s="130"/>
      <c r="I24" s="86"/>
      <c r="J24" s="19">
        <f>SUM(J15:J17)</f>
        <v>21066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I15:I17"/>
    <mergeCell ref="H15:H17"/>
    <mergeCell ref="G15:G17"/>
    <mergeCell ref="A12:A23"/>
    <mergeCell ref="O12:O19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581A-2F12-4968-8F57-67481821E1FE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算定書一覧表!B17</f>
        <v>美山小学校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127</v>
      </c>
      <c r="D12" s="104"/>
      <c r="E12" s="61" t="s">
        <v>11</v>
      </c>
      <c r="F12" s="166">
        <f>TRUNC(C12*D12*0.85)</f>
        <v>0</v>
      </c>
      <c r="G12" s="81">
        <v>4906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127</v>
      </c>
      <c r="D13" s="105"/>
      <c r="E13" s="61" t="s">
        <v>11</v>
      </c>
      <c r="F13" s="167">
        <f t="shared" ref="F13:F20" si="0">TRUNC(C13*D13*0.85)</f>
        <v>0</v>
      </c>
      <c r="G13" s="82">
        <v>5237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127</v>
      </c>
      <c r="D14" s="105"/>
      <c r="E14" s="61" t="s">
        <v>11</v>
      </c>
      <c r="F14" s="166">
        <f t="shared" si="0"/>
        <v>0</v>
      </c>
      <c r="G14" s="81">
        <v>11345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127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13176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127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6408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127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12576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127</v>
      </c>
      <c r="D18" s="105"/>
      <c r="E18" s="61" t="s">
        <v>11</v>
      </c>
      <c r="F18" s="166">
        <f t="shared" si="0"/>
        <v>0</v>
      </c>
      <c r="G18" s="81">
        <v>6488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127</v>
      </c>
      <c r="D19" s="105"/>
      <c r="E19" s="61" t="s">
        <v>11</v>
      </c>
      <c r="F19" s="167">
        <f t="shared" si="0"/>
        <v>0</v>
      </c>
      <c r="G19" s="82">
        <v>5323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127</v>
      </c>
      <c r="D20" s="105"/>
      <c r="E20" s="61" t="s">
        <v>11</v>
      </c>
      <c r="F20" s="166">
        <f t="shared" si="0"/>
        <v>0</v>
      </c>
      <c r="G20" s="81">
        <v>8309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127</v>
      </c>
      <c r="D21" s="105"/>
      <c r="E21" s="61" t="s">
        <v>11</v>
      </c>
      <c r="F21" s="166">
        <f>TRUNC(C21*D21*0.85)</f>
        <v>0</v>
      </c>
      <c r="G21" s="81">
        <v>10172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127</v>
      </c>
      <c r="D22" s="105"/>
      <c r="E22" s="61" t="s">
        <v>11</v>
      </c>
      <c r="F22" s="166">
        <f>TRUNC(C22*D22*0.85)</f>
        <v>0</v>
      </c>
      <c r="G22" s="81">
        <v>10811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127</v>
      </c>
      <c r="D23" s="108"/>
      <c r="E23" s="70" t="s">
        <v>11</v>
      </c>
      <c r="F23" s="168">
        <f>TRUNC(C23*D23*0.85)</f>
        <v>0</v>
      </c>
      <c r="G23" s="83">
        <v>7502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70093</v>
      </c>
      <c r="H24" s="130"/>
      <c r="I24" s="86"/>
      <c r="J24" s="19">
        <f>SUM(J15:J17)</f>
        <v>32160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I15:I17"/>
    <mergeCell ref="H15:H17"/>
    <mergeCell ref="G15:G17"/>
    <mergeCell ref="A12:A23"/>
    <mergeCell ref="O12:O19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8D5A-437D-4006-A1BA-7AE7BB04148F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算定書一覧表!B18</f>
        <v>富岡小学校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173</v>
      </c>
      <c r="D12" s="104"/>
      <c r="E12" s="61" t="s">
        <v>11</v>
      </c>
      <c r="F12" s="166">
        <f>TRUNC(C12*D12*0.85)</f>
        <v>0</v>
      </c>
      <c r="G12" s="81">
        <v>6706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173</v>
      </c>
      <c r="D13" s="105"/>
      <c r="E13" s="61" t="s">
        <v>11</v>
      </c>
      <c r="F13" s="167">
        <f t="shared" ref="F13:F20" si="0">TRUNC(C13*D13*0.85)</f>
        <v>0</v>
      </c>
      <c r="G13" s="82">
        <v>7822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173</v>
      </c>
      <c r="D14" s="105"/>
      <c r="E14" s="61" t="s">
        <v>11</v>
      </c>
      <c r="F14" s="166">
        <f t="shared" si="0"/>
        <v>0</v>
      </c>
      <c r="G14" s="81">
        <v>14294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173</v>
      </c>
      <c r="D15" s="105"/>
      <c r="E15" s="61" t="s">
        <v>11</v>
      </c>
      <c r="F15" s="166">
        <f t="shared" si="0"/>
        <v>0</v>
      </c>
      <c r="G15" s="247"/>
      <c r="H15" s="206"/>
      <c r="I15" s="277"/>
      <c r="J15" s="96">
        <v>19762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173</v>
      </c>
      <c r="D16" s="105"/>
      <c r="E16" s="61" t="s">
        <v>11</v>
      </c>
      <c r="F16" s="166">
        <f t="shared" si="0"/>
        <v>0</v>
      </c>
      <c r="G16" s="248"/>
      <c r="H16" s="206"/>
      <c r="I16" s="278"/>
      <c r="J16" s="71">
        <v>9908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173</v>
      </c>
      <c r="D17" s="105"/>
      <c r="E17" s="61" t="s">
        <v>11</v>
      </c>
      <c r="F17" s="166">
        <f t="shared" si="0"/>
        <v>0</v>
      </c>
      <c r="G17" s="249"/>
      <c r="H17" s="206"/>
      <c r="I17" s="279"/>
      <c r="J17" s="71">
        <v>18734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173</v>
      </c>
      <c r="D18" s="105"/>
      <c r="E18" s="61" t="s">
        <v>11</v>
      </c>
      <c r="F18" s="166">
        <f t="shared" si="0"/>
        <v>0</v>
      </c>
      <c r="G18" s="81">
        <v>8702</v>
      </c>
      <c r="H18" s="111"/>
      <c r="I18" s="67">
        <f>TRUNC(G18*H18)</f>
        <v>0</v>
      </c>
      <c r="J18" s="274"/>
      <c r="K18" s="206"/>
      <c r="L18" s="271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173</v>
      </c>
      <c r="D19" s="105"/>
      <c r="E19" s="61" t="s">
        <v>11</v>
      </c>
      <c r="F19" s="167">
        <f t="shared" si="0"/>
        <v>0</v>
      </c>
      <c r="G19" s="82">
        <v>7670</v>
      </c>
      <c r="H19" s="106"/>
      <c r="I19" s="66">
        <f>TRUNC(G19*H19)</f>
        <v>0</v>
      </c>
      <c r="J19" s="275"/>
      <c r="K19" s="206"/>
      <c r="L19" s="272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173</v>
      </c>
      <c r="D20" s="105"/>
      <c r="E20" s="61" t="s">
        <v>11</v>
      </c>
      <c r="F20" s="166">
        <f t="shared" si="0"/>
        <v>0</v>
      </c>
      <c r="G20" s="81">
        <v>14193</v>
      </c>
      <c r="H20" s="106"/>
      <c r="I20" s="66">
        <f t="shared" ref="I20" si="3">TRUNC(G20*H20)</f>
        <v>0</v>
      </c>
      <c r="J20" s="275"/>
      <c r="K20" s="206"/>
      <c r="L20" s="272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173</v>
      </c>
      <c r="D21" s="105"/>
      <c r="E21" s="61" t="s">
        <v>11</v>
      </c>
      <c r="F21" s="166">
        <f>TRUNC(C21*D21*0.85)</f>
        <v>0</v>
      </c>
      <c r="G21" s="81">
        <v>16873</v>
      </c>
      <c r="H21" s="106"/>
      <c r="I21" s="66">
        <f>TRUNC(G21*H21)</f>
        <v>0</v>
      </c>
      <c r="J21" s="275"/>
      <c r="K21" s="206"/>
      <c r="L21" s="272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173</v>
      </c>
      <c r="D22" s="105"/>
      <c r="E22" s="61" t="s">
        <v>11</v>
      </c>
      <c r="F22" s="166">
        <f>TRUNC(C22*D22*0.85)</f>
        <v>0</v>
      </c>
      <c r="G22" s="81">
        <v>18115</v>
      </c>
      <c r="H22" s="106"/>
      <c r="I22" s="66">
        <f>TRUNC(G22*H22)</f>
        <v>0</v>
      </c>
      <c r="J22" s="275"/>
      <c r="K22" s="206"/>
      <c r="L22" s="272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173</v>
      </c>
      <c r="D23" s="108"/>
      <c r="E23" s="70" t="s">
        <v>11</v>
      </c>
      <c r="F23" s="168">
        <f>TRUNC(C23*D23*0.85)</f>
        <v>0</v>
      </c>
      <c r="G23" s="83">
        <v>10545</v>
      </c>
      <c r="H23" s="108"/>
      <c r="I23" s="66">
        <f>TRUNC(G23*H23)</f>
        <v>0</v>
      </c>
      <c r="J23" s="276"/>
      <c r="K23" s="207"/>
      <c r="L23" s="273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104920</v>
      </c>
      <c r="H24" s="130"/>
      <c r="I24" s="86"/>
      <c r="J24" s="19">
        <f>SUM(J15:J17)</f>
        <v>48404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I15:I17"/>
    <mergeCell ref="H15:H17"/>
    <mergeCell ref="G15:G17"/>
    <mergeCell ref="A4:N4"/>
    <mergeCell ref="A6:C6"/>
    <mergeCell ref="D6:E6"/>
    <mergeCell ref="A8:B10"/>
    <mergeCell ref="C8:F8"/>
    <mergeCell ref="G8:M8"/>
    <mergeCell ref="N8:N10"/>
    <mergeCell ref="A12:A23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88DB-77AA-435C-8E9B-353D35A36C12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算定書一覧表!B19</f>
        <v>伊自良中学校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90</v>
      </c>
      <c r="D12" s="104"/>
      <c r="E12" s="61" t="s">
        <v>11</v>
      </c>
      <c r="F12" s="166">
        <f>TRUNC(C12*D12*0.85)</f>
        <v>0</v>
      </c>
      <c r="G12" s="81">
        <v>4611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90</v>
      </c>
      <c r="D13" s="105"/>
      <c r="E13" s="61" t="s">
        <v>11</v>
      </c>
      <c r="F13" s="167">
        <f t="shared" ref="F13:F20" si="0">TRUNC(C13*D13*0.85)</f>
        <v>0</v>
      </c>
      <c r="G13" s="82">
        <v>5104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90</v>
      </c>
      <c r="D14" s="105"/>
      <c r="E14" s="61" t="s">
        <v>11</v>
      </c>
      <c r="F14" s="166">
        <f t="shared" si="0"/>
        <v>0</v>
      </c>
      <c r="G14" s="81">
        <v>8477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90</v>
      </c>
      <c r="D15" s="105"/>
      <c r="E15" s="61" t="s">
        <v>11</v>
      </c>
      <c r="F15" s="166">
        <f t="shared" si="0"/>
        <v>0</v>
      </c>
      <c r="G15" s="247"/>
      <c r="H15" s="206"/>
      <c r="I15" s="277"/>
      <c r="J15" s="96">
        <v>11486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90</v>
      </c>
      <c r="D16" s="105"/>
      <c r="E16" s="61" t="s">
        <v>11</v>
      </c>
      <c r="F16" s="166">
        <f t="shared" si="0"/>
        <v>0</v>
      </c>
      <c r="G16" s="248"/>
      <c r="H16" s="206"/>
      <c r="I16" s="278"/>
      <c r="J16" s="71">
        <v>5441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90</v>
      </c>
      <c r="D17" s="105"/>
      <c r="E17" s="61" t="s">
        <v>11</v>
      </c>
      <c r="F17" s="166">
        <f t="shared" si="0"/>
        <v>0</v>
      </c>
      <c r="G17" s="249"/>
      <c r="H17" s="206"/>
      <c r="I17" s="279"/>
      <c r="J17" s="71">
        <v>9326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90</v>
      </c>
      <c r="D18" s="105"/>
      <c r="E18" s="61" t="s">
        <v>11</v>
      </c>
      <c r="F18" s="166">
        <f t="shared" si="0"/>
        <v>0</v>
      </c>
      <c r="G18" s="71">
        <v>5666</v>
      </c>
      <c r="H18" s="111"/>
      <c r="I18" s="67">
        <f>TRUNC(G18*H18)</f>
        <v>0</v>
      </c>
      <c r="J18" s="274"/>
      <c r="K18" s="206"/>
      <c r="L18" s="271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90</v>
      </c>
      <c r="D19" s="105"/>
      <c r="E19" s="61" t="s">
        <v>11</v>
      </c>
      <c r="F19" s="167">
        <f t="shared" si="0"/>
        <v>0</v>
      </c>
      <c r="G19" s="82">
        <v>4484</v>
      </c>
      <c r="H19" s="106"/>
      <c r="I19" s="66">
        <f>TRUNC(G19*H19)</f>
        <v>0</v>
      </c>
      <c r="J19" s="275"/>
      <c r="K19" s="206"/>
      <c r="L19" s="272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90</v>
      </c>
      <c r="D20" s="105"/>
      <c r="E20" s="61" t="s">
        <v>11</v>
      </c>
      <c r="F20" s="166">
        <f t="shared" si="0"/>
        <v>0</v>
      </c>
      <c r="G20" s="81">
        <v>6867</v>
      </c>
      <c r="H20" s="106"/>
      <c r="I20" s="66">
        <f t="shared" ref="I20" si="3">TRUNC(G20*H20)</f>
        <v>0</v>
      </c>
      <c r="J20" s="275"/>
      <c r="K20" s="206"/>
      <c r="L20" s="272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90</v>
      </c>
      <c r="D21" s="105"/>
      <c r="E21" s="61" t="s">
        <v>11</v>
      </c>
      <c r="F21" s="166">
        <f>TRUNC(C21*D21*0.85)</f>
        <v>0</v>
      </c>
      <c r="G21" s="81">
        <v>8139</v>
      </c>
      <c r="H21" s="106"/>
      <c r="I21" s="66">
        <f>TRUNC(G21*H21)</f>
        <v>0</v>
      </c>
      <c r="J21" s="275"/>
      <c r="K21" s="206"/>
      <c r="L21" s="272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90</v>
      </c>
      <c r="D22" s="105"/>
      <c r="E22" s="61" t="s">
        <v>11</v>
      </c>
      <c r="F22" s="166">
        <f>TRUNC(C22*D22*0.85)</f>
        <v>0</v>
      </c>
      <c r="G22" s="81">
        <v>8369</v>
      </c>
      <c r="H22" s="106"/>
      <c r="I22" s="66">
        <f>TRUNC(G22*H22)</f>
        <v>0</v>
      </c>
      <c r="J22" s="275"/>
      <c r="K22" s="206"/>
      <c r="L22" s="272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90</v>
      </c>
      <c r="D23" s="108"/>
      <c r="E23" s="70" t="s">
        <v>11</v>
      </c>
      <c r="F23" s="168">
        <f>TRUNC(C23*D23*0.85)</f>
        <v>0</v>
      </c>
      <c r="G23" s="83">
        <v>6174</v>
      </c>
      <c r="H23" s="108"/>
      <c r="I23" s="66">
        <f>TRUNC(G23*H23)</f>
        <v>0</v>
      </c>
      <c r="J23" s="276"/>
      <c r="K23" s="207"/>
      <c r="L23" s="273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57891</v>
      </c>
      <c r="H24" s="130"/>
      <c r="I24" s="86"/>
      <c r="J24" s="19">
        <f>SUM(J15:J17)</f>
        <v>26253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12:A23"/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G15:G17"/>
    <mergeCell ref="H15:H17"/>
    <mergeCell ref="I15:I17"/>
    <mergeCell ref="J12:J14"/>
    <mergeCell ref="K12:K14"/>
    <mergeCell ref="L12:L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8C35-DF69-42EC-92C5-C97B584F0454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算定書一覧表!B20</f>
        <v>高富中学校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143</v>
      </c>
      <c r="D12" s="104"/>
      <c r="E12" s="61" t="s">
        <v>11</v>
      </c>
      <c r="F12" s="166">
        <f>TRUNC(C12*D12*0.85)</f>
        <v>0</v>
      </c>
      <c r="G12" s="81">
        <v>18650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143</v>
      </c>
      <c r="D13" s="105"/>
      <c r="E13" s="61" t="s">
        <v>11</v>
      </c>
      <c r="F13" s="167">
        <f t="shared" ref="F13:F20" si="0">TRUNC(C13*D13*0.85)</f>
        <v>0</v>
      </c>
      <c r="G13" s="82">
        <v>20461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143</v>
      </c>
      <c r="D14" s="105"/>
      <c r="E14" s="61" t="s">
        <v>11</v>
      </c>
      <c r="F14" s="166">
        <f t="shared" si="0"/>
        <v>0</v>
      </c>
      <c r="G14" s="81">
        <v>23413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143</v>
      </c>
      <c r="D15" s="105"/>
      <c r="E15" s="61" t="s">
        <v>11</v>
      </c>
      <c r="F15" s="166">
        <f t="shared" si="0"/>
        <v>0</v>
      </c>
      <c r="G15" s="247"/>
      <c r="H15" s="206"/>
      <c r="I15" s="277"/>
      <c r="J15" s="96">
        <v>23963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143</v>
      </c>
      <c r="D16" s="105"/>
      <c r="E16" s="61" t="s">
        <v>11</v>
      </c>
      <c r="F16" s="166">
        <f t="shared" si="0"/>
        <v>0</v>
      </c>
      <c r="G16" s="248"/>
      <c r="H16" s="206"/>
      <c r="I16" s="278"/>
      <c r="J16" s="71">
        <v>18865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143</v>
      </c>
      <c r="D17" s="105"/>
      <c r="E17" s="61" t="s">
        <v>11</v>
      </c>
      <c r="F17" s="166">
        <f t="shared" si="0"/>
        <v>0</v>
      </c>
      <c r="G17" s="249"/>
      <c r="H17" s="206"/>
      <c r="I17" s="279"/>
      <c r="J17" s="71">
        <v>27421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143</v>
      </c>
      <c r="D18" s="105"/>
      <c r="E18" s="61" t="s">
        <v>11</v>
      </c>
      <c r="F18" s="166">
        <f t="shared" si="0"/>
        <v>0</v>
      </c>
      <c r="G18" s="81">
        <v>24038</v>
      </c>
      <c r="H18" s="111"/>
      <c r="I18" s="67">
        <f>TRUNC(G18*H18)</f>
        <v>0</v>
      </c>
      <c r="J18" s="274"/>
      <c r="K18" s="206"/>
      <c r="L18" s="271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143</v>
      </c>
      <c r="D19" s="105"/>
      <c r="E19" s="61" t="s">
        <v>11</v>
      </c>
      <c r="F19" s="167">
        <f t="shared" si="0"/>
        <v>0</v>
      </c>
      <c r="G19" s="82">
        <v>21983</v>
      </c>
      <c r="H19" s="106"/>
      <c r="I19" s="66">
        <f>TRUNC(G19*H19)</f>
        <v>0</v>
      </c>
      <c r="J19" s="275"/>
      <c r="K19" s="206"/>
      <c r="L19" s="272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143</v>
      </c>
      <c r="D20" s="105"/>
      <c r="E20" s="61" t="s">
        <v>11</v>
      </c>
      <c r="F20" s="166">
        <f t="shared" si="0"/>
        <v>0</v>
      </c>
      <c r="G20" s="81">
        <v>24414</v>
      </c>
      <c r="H20" s="106"/>
      <c r="I20" s="66">
        <f t="shared" ref="I20" si="3">TRUNC(G20*H20)</f>
        <v>0</v>
      </c>
      <c r="J20" s="275"/>
      <c r="K20" s="206"/>
      <c r="L20" s="272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143</v>
      </c>
      <c r="D21" s="105"/>
      <c r="E21" s="61" t="s">
        <v>11</v>
      </c>
      <c r="F21" s="166">
        <f>TRUNC(C21*D21*0.85)</f>
        <v>0</v>
      </c>
      <c r="G21" s="81">
        <v>23481</v>
      </c>
      <c r="H21" s="106"/>
      <c r="I21" s="66">
        <f>TRUNC(G21*H21)</f>
        <v>0</v>
      </c>
      <c r="J21" s="275"/>
      <c r="K21" s="206"/>
      <c r="L21" s="272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143</v>
      </c>
      <c r="D22" s="105"/>
      <c r="E22" s="61" t="s">
        <v>11</v>
      </c>
      <c r="F22" s="166">
        <f>TRUNC(C22*D22*0.85)</f>
        <v>0</v>
      </c>
      <c r="G22" s="81">
        <v>23531</v>
      </c>
      <c r="H22" s="106"/>
      <c r="I22" s="66">
        <f>TRUNC(G22*H22)</f>
        <v>0</v>
      </c>
      <c r="J22" s="275"/>
      <c r="K22" s="206"/>
      <c r="L22" s="272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143</v>
      </c>
      <c r="D23" s="108"/>
      <c r="E23" s="70" t="s">
        <v>11</v>
      </c>
      <c r="F23" s="168">
        <f>TRUNC(C23*D23*0.85)</f>
        <v>0</v>
      </c>
      <c r="G23" s="83">
        <v>20388</v>
      </c>
      <c r="H23" s="108"/>
      <c r="I23" s="66">
        <f>TRUNC(G23*H23)</f>
        <v>0</v>
      </c>
      <c r="J23" s="276"/>
      <c r="K23" s="207"/>
      <c r="L23" s="273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200359</v>
      </c>
      <c r="H24" s="130"/>
      <c r="I24" s="86"/>
      <c r="J24" s="19">
        <f>SUM(J15:J17)</f>
        <v>70249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I15:I17"/>
    <mergeCell ref="H15:H17"/>
    <mergeCell ref="G15:G17"/>
    <mergeCell ref="A4:N4"/>
    <mergeCell ref="A6:C6"/>
    <mergeCell ref="D6:E6"/>
    <mergeCell ref="A8:B10"/>
    <mergeCell ref="C8:F8"/>
    <mergeCell ref="G8:M8"/>
    <mergeCell ref="N8:N10"/>
    <mergeCell ref="A12:A23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52FF-0DA7-4AAF-A065-91E85023A223}">
  <sheetPr>
    <tabColor rgb="FFFFFF00"/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145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8" ht="16.5" customHeight="1" x14ac:dyDescent="0.2"/>
    <row r="2" spans="1:18" ht="16.5" customHeight="1" x14ac:dyDescent="0.2">
      <c r="A2" s="3"/>
      <c r="B2" s="4"/>
      <c r="C2" s="4"/>
      <c r="D2" s="4"/>
      <c r="F2" s="4"/>
      <c r="H2" s="4"/>
      <c r="K2" s="4"/>
    </row>
    <row r="3" spans="1:18" ht="16.5" customHeight="1" x14ac:dyDescent="0.2">
      <c r="A3" s="3"/>
      <c r="B3" s="4"/>
      <c r="C3" s="4"/>
      <c r="D3" s="4"/>
      <c r="F3" s="4"/>
      <c r="H3" s="4"/>
      <c r="K3" s="4"/>
    </row>
    <row r="4" spans="1:18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8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8" ht="16.5" customHeight="1" x14ac:dyDescent="0.2">
      <c r="A6" s="235" t="s">
        <v>44</v>
      </c>
      <c r="B6" s="236"/>
      <c r="C6" s="237"/>
      <c r="D6" s="114" t="str">
        <f>算定書一覧表!B3</f>
        <v>山県市庁舎</v>
      </c>
      <c r="F6" s="4"/>
      <c r="H6" s="4"/>
      <c r="K6" s="4"/>
      <c r="L6" s="21"/>
      <c r="M6" s="22"/>
      <c r="N6" s="22"/>
      <c r="O6" s="21"/>
    </row>
    <row r="7" spans="1:18" ht="16.5" customHeight="1" x14ac:dyDescent="0.2">
      <c r="A7" s="5"/>
      <c r="B7" s="4"/>
      <c r="C7" s="4"/>
      <c r="D7" s="4" t="s">
        <v>100</v>
      </c>
      <c r="F7" s="4"/>
      <c r="H7" s="4"/>
      <c r="K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8" ht="30" customHeight="1" thickBot="1" x14ac:dyDescent="0.25">
      <c r="A11" s="6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  <c r="Q11" s="145" t="s">
        <v>102</v>
      </c>
      <c r="R11" s="2" t="s">
        <v>103</v>
      </c>
    </row>
    <row r="12" spans="1:18" ht="20.100000000000001" customHeight="1" x14ac:dyDescent="0.2">
      <c r="A12" s="185" t="s">
        <v>104</v>
      </c>
      <c r="B12" s="41">
        <v>4</v>
      </c>
      <c r="C12" s="26">
        <v>232</v>
      </c>
      <c r="D12" s="104"/>
      <c r="E12" s="61" t="s">
        <v>11</v>
      </c>
      <c r="F12" s="166">
        <f>TRUNC(C12*D12*0.85)</f>
        <v>0</v>
      </c>
      <c r="G12" s="156">
        <f>R12-Q12</f>
        <v>25367</v>
      </c>
      <c r="H12" s="104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  <c r="Q12" s="145">
        <v>9053</v>
      </c>
      <c r="R12" s="2">
        <v>34420</v>
      </c>
    </row>
    <row r="13" spans="1:18" ht="20.100000000000001" customHeight="1" x14ac:dyDescent="0.2">
      <c r="A13" s="186"/>
      <c r="B13" s="41">
        <v>5</v>
      </c>
      <c r="C13" s="26">
        <v>232</v>
      </c>
      <c r="D13" s="105"/>
      <c r="E13" s="61" t="s">
        <v>11</v>
      </c>
      <c r="F13" s="167">
        <f t="shared" ref="F13:F20" si="0">TRUNC(C13*D13*0.85)</f>
        <v>0</v>
      </c>
      <c r="G13" s="156">
        <f t="shared" ref="G13:G14" si="1">R13-Q13</f>
        <v>24280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  <c r="Q13" s="145">
        <v>8792</v>
      </c>
      <c r="R13" s="2">
        <v>33072</v>
      </c>
    </row>
    <row r="14" spans="1:18" ht="20.100000000000001" customHeight="1" thickBot="1" x14ac:dyDescent="0.25">
      <c r="A14" s="186"/>
      <c r="B14" s="41">
        <v>6</v>
      </c>
      <c r="C14" s="26">
        <v>232</v>
      </c>
      <c r="D14" s="105"/>
      <c r="E14" s="61" t="s">
        <v>11</v>
      </c>
      <c r="F14" s="166">
        <f t="shared" si="0"/>
        <v>0</v>
      </c>
      <c r="G14" s="156">
        <f t="shared" si="1"/>
        <v>38313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2">INT(F14+M14)</f>
        <v>0</v>
      </c>
      <c r="O14" s="189"/>
      <c r="Q14" s="145">
        <v>7855</v>
      </c>
      <c r="R14" s="2">
        <v>46168</v>
      </c>
    </row>
    <row r="15" spans="1:18" ht="20.100000000000001" customHeight="1" x14ac:dyDescent="0.2">
      <c r="A15" s="186"/>
      <c r="B15" s="41">
        <v>7</v>
      </c>
      <c r="C15" s="26">
        <v>232</v>
      </c>
      <c r="D15" s="105"/>
      <c r="E15" s="61" t="s">
        <v>11</v>
      </c>
      <c r="F15" s="166">
        <f t="shared" si="0"/>
        <v>0</v>
      </c>
      <c r="G15" s="202"/>
      <c r="H15" s="199"/>
      <c r="I15" s="196"/>
      <c r="J15" s="161">
        <f>R15-Q15</f>
        <v>54328</v>
      </c>
      <c r="K15" s="111"/>
      <c r="L15" s="66">
        <f>TRUNC(J15*K15)</f>
        <v>0</v>
      </c>
      <c r="M15" s="68">
        <f>L15</f>
        <v>0</v>
      </c>
      <c r="N15" s="18">
        <f t="shared" si="2"/>
        <v>0</v>
      </c>
      <c r="O15" s="189"/>
      <c r="Q15" s="145">
        <v>9008</v>
      </c>
      <c r="R15" s="2">
        <v>63336</v>
      </c>
    </row>
    <row r="16" spans="1:18" ht="20.100000000000001" customHeight="1" x14ac:dyDescent="0.2">
      <c r="A16" s="186"/>
      <c r="B16" s="41">
        <v>8</v>
      </c>
      <c r="C16" s="26">
        <v>232</v>
      </c>
      <c r="D16" s="105"/>
      <c r="E16" s="61" t="s">
        <v>11</v>
      </c>
      <c r="F16" s="166">
        <f t="shared" si="0"/>
        <v>0</v>
      </c>
      <c r="G16" s="203"/>
      <c r="H16" s="200"/>
      <c r="I16" s="197"/>
      <c r="J16" s="162">
        <f>R16-Q16</f>
        <v>44556</v>
      </c>
      <c r="K16" s="106"/>
      <c r="L16" s="67">
        <f>TRUNC(J16*K16)</f>
        <v>0</v>
      </c>
      <c r="M16" s="68">
        <f>L16</f>
        <v>0</v>
      </c>
      <c r="N16" s="18">
        <f t="shared" si="2"/>
        <v>0</v>
      </c>
      <c r="O16" s="189"/>
      <c r="Q16" s="145">
        <v>8751</v>
      </c>
      <c r="R16" s="2">
        <v>53307</v>
      </c>
    </row>
    <row r="17" spans="1:18" ht="20.100000000000001" customHeight="1" thickBot="1" x14ac:dyDescent="0.25">
      <c r="A17" s="186"/>
      <c r="B17" s="41">
        <v>9</v>
      </c>
      <c r="C17" s="26">
        <v>232</v>
      </c>
      <c r="D17" s="105"/>
      <c r="E17" s="61" t="s">
        <v>11</v>
      </c>
      <c r="F17" s="166">
        <f t="shared" si="0"/>
        <v>0</v>
      </c>
      <c r="G17" s="204"/>
      <c r="H17" s="201"/>
      <c r="I17" s="198"/>
      <c r="J17" s="162">
        <f t="shared" ref="J17" si="3">R17-Q17</f>
        <v>42369</v>
      </c>
      <c r="K17" s="108"/>
      <c r="L17" s="67">
        <f>TRUNC(J17*K17)</f>
        <v>0</v>
      </c>
      <c r="M17" s="68">
        <f>L17</f>
        <v>0</v>
      </c>
      <c r="N17" s="100">
        <f t="shared" si="2"/>
        <v>0</v>
      </c>
      <c r="O17" s="189"/>
      <c r="Q17" s="146">
        <v>6803</v>
      </c>
      <c r="R17" s="2">
        <v>49172</v>
      </c>
    </row>
    <row r="18" spans="1:18" ht="20.100000000000001" customHeight="1" x14ac:dyDescent="0.2">
      <c r="A18" s="186"/>
      <c r="B18" s="41">
        <v>10</v>
      </c>
      <c r="C18" s="26">
        <v>232</v>
      </c>
      <c r="D18" s="105"/>
      <c r="E18" s="61" t="s">
        <v>11</v>
      </c>
      <c r="F18" s="166">
        <f t="shared" si="0"/>
        <v>0</v>
      </c>
      <c r="G18" s="156">
        <f>R18-Q18</f>
        <v>32466</v>
      </c>
      <c r="H18" s="111"/>
      <c r="I18" s="67">
        <f>TRUNC(G18*H18)</f>
        <v>0</v>
      </c>
      <c r="J18" s="208"/>
      <c r="K18" s="206"/>
      <c r="L18" s="193"/>
      <c r="M18" s="68">
        <f>I18</f>
        <v>0</v>
      </c>
      <c r="N18" s="100">
        <f>INT(F18+M18)</f>
        <v>0</v>
      </c>
      <c r="O18" s="189"/>
      <c r="Q18" s="145">
        <v>5770</v>
      </c>
      <c r="R18" s="2">
        <v>38236</v>
      </c>
    </row>
    <row r="19" spans="1:18" ht="20.100000000000001" customHeight="1" x14ac:dyDescent="0.2">
      <c r="A19" s="186"/>
      <c r="B19" s="41">
        <v>11</v>
      </c>
      <c r="C19" s="26">
        <v>232</v>
      </c>
      <c r="D19" s="105"/>
      <c r="E19" s="61" t="s">
        <v>11</v>
      </c>
      <c r="F19" s="167">
        <f t="shared" si="0"/>
        <v>0</v>
      </c>
      <c r="G19" s="156">
        <f t="shared" ref="G19:G23" si="4">R19-Q19</f>
        <v>26978</v>
      </c>
      <c r="H19" s="110"/>
      <c r="I19" s="66">
        <f>TRUNC(G19*H19)</f>
        <v>0</v>
      </c>
      <c r="J19" s="209"/>
      <c r="K19" s="206"/>
      <c r="L19" s="194"/>
      <c r="M19" s="68">
        <f t="shared" ref="M19:M23" si="5">I19</f>
        <v>0</v>
      </c>
      <c r="N19" s="100">
        <f t="shared" si="2"/>
        <v>0</v>
      </c>
      <c r="O19" s="189"/>
      <c r="Q19" s="145">
        <v>4510</v>
      </c>
      <c r="R19" s="2">
        <v>31488</v>
      </c>
    </row>
    <row r="20" spans="1:18" ht="20.100000000000001" customHeight="1" x14ac:dyDescent="0.2">
      <c r="A20" s="186"/>
      <c r="B20" s="41">
        <v>12</v>
      </c>
      <c r="C20" s="26">
        <v>232</v>
      </c>
      <c r="D20" s="105"/>
      <c r="E20" s="61" t="s">
        <v>11</v>
      </c>
      <c r="F20" s="166">
        <f t="shared" si="0"/>
        <v>0</v>
      </c>
      <c r="G20" s="156">
        <f t="shared" si="4"/>
        <v>38159</v>
      </c>
      <c r="H20" s="110"/>
      <c r="I20" s="66">
        <f t="shared" ref="I20" si="6">TRUNC(G20*H20)</f>
        <v>0</v>
      </c>
      <c r="J20" s="209"/>
      <c r="K20" s="206"/>
      <c r="L20" s="194"/>
      <c r="M20" s="68">
        <f t="shared" si="5"/>
        <v>0</v>
      </c>
      <c r="N20" s="100">
        <f t="shared" si="2"/>
        <v>0</v>
      </c>
      <c r="O20" s="55"/>
      <c r="Q20" s="146">
        <v>4319</v>
      </c>
      <c r="R20" s="2">
        <v>42478</v>
      </c>
    </row>
    <row r="21" spans="1:18" ht="20.100000000000001" customHeight="1" x14ac:dyDescent="0.2">
      <c r="A21" s="187"/>
      <c r="B21" s="41">
        <v>1</v>
      </c>
      <c r="C21" s="26">
        <v>232</v>
      </c>
      <c r="D21" s="105"/>
      <c r="E21" s="61" t="s">
        <v>11</v>
      </c>
      <c r="F21" s="166">
        <f>TRUNC(C21*D21*0.85)</f>
        <v>0</v>
      </c>
      <c r="G21" s="156">
        <f t="shared" si="4"/>
        <v>44741</v>
      </c>
      <c r="H21" s="110"/>
      <c r="I21" s="66">
        <f>TRUNC(G21*H21)</f>
        <v>0</v>
      </c>
      <c r="J21" s="209"/>
      <c r="K21" s="206"/>
      <c r="L21" s="194"/>
      <c r="M21" s="68">
        <f t="shared" si="5"/>
        <v>0</v>
      </c>
      <c r="N21" s="100">
        <f>INT(F21+M21)</f>
        <v>0</v>
      </c>
      <c r="O21" s="55"/>
      <c r="Q21" s="145">
        <v>4604</v>
      </c>
      <c r="R21" s="2">
        <v>49345</v>
      </c>
    </row>
    <row r="22" spans="1:18" ht="20.100000000000001" customHeight="1" x14ac:dyDescent="0.2">
      <c r="A22" s="187"/>
      <c r="B22" s="41">
        <v>2</v>
      </c>
      <c r="C22" s="26">
        <v>232</v>
      </c>
      <c r="D22" s="105"/>
      <c r="E22" s="61" t="s">
        <v>11</v>
      </c>
      <c r="F22" s="166">
        <f>TRUNC(C22*D22*0.85)</f>
        <v>0</v>
      </c>
      <c r="G22" s="156">
        <f t="shared" si="4"/>
        <v>39762</v>
      </c>
      <c r="H22" s="110"/>
      <c r="I22" s="66">
        <f>TRUNC(G22*H22)</f>
        <v>0</v>
      </c>
      <c r="J22" s="209"/>
      <c r="K22" s="206"/>
      <c r="L22" s="194"/>
      <c r="M22" s="68">
        <f t="shared" si="5"/>
        <v>0</v>
      </c>
      <c r="N22" s="100">
        <f>INT(F22+M22)</f>
        <v>0</v>
      </c>
      <c r="O22" s="55"/>
      <c r="Q22" s="145">
        <v>5356</v>
      </c>
      <c r="R22" s="2">
        <v>45118</v>
      </c>
    </row>
    <row r="23" spans="1:18" ht="20.100000000000001" customHeight="1" thickBot="1" x14ac:dyDescent="0.25">
      <c r="A23" s="188"/>
      <c r="B23" s="41">
        <v>3</v>
      </c>
      <c r="C23" s="26">
        <v>232</v>
      </c>
      <c r="D23" s="108"/>
      <c r="E23" s="70" t="s">
        <v>11</v>
      </c>
      <c r="F23" s="168">
        <f>TRUNC(C23*D23*0.85)</f>
        <v>0</v>
      </c>
      <c r="G23" s="156">
        <f t="shared" si="4"/>
        <v>35234</v>
      </c>
      <c r="H23" s="109"/>
      <c r="I23" s="66">
        <f>TRUNC(G23*H23)</f>
        <v>0</v>
      </c>
      <c r="J23" s="210"/>
      <c r="K23" s="207"/>
      <c r="L23" s="205"/>
      <c r="M23" s="68">
        <f t="shared" si="5"/>
        <v>0</v>
      </c>
      <c r="N23" s="101">
        <f>INT(F23+M23)</f>
        <v>0</v>
      </c>
      <c r="O23" s="55"/>
      <c r="Q23" s="145">
        <v>7886</v>
      </c>
      <c r="R23" s="2">
        <v>43120</v>
      </c>
    </row>
    <row r="24" spans="1:18" ht="47.25" customHeight="1" thickTop="1" thickBot="1" x14ac:dyDescent="0.25">
      <c r="A24" s="11" t="s">
        <v>7</v>
      </c>
      <c r="B24" s="103"/>
      <c r="C24" s="13"/>
      <c r="D24" s="27"/>
      <c r="E24" s="69"/>
      <c r="F24" s="27"/>
      <c r="G24" s="19">
        <f>SUM(G12:G23)</f>
        <v>305300</v>
      </c>
      <c r="H24" s="27"/>
      <c r="I24" s="86"/>
      <c r="J24" s="19">
        <f>SUM(J15:J17)</f>
        <v>141253</v>
      </c>
      <c r="K24" s="27"/>
      <c r="L24" s="14"/>
      <c r="M24" s="62"/>
      <c r="N24" s="84">
        <f>SUM(N12:N23)</f>
        <v>0</v>
      </c>
      <c r="O24" s="32"/>
      <c r="Q24" s="145">
        <f>SUM(Q12:Q23)</f>
        <v>82707</v>
      </c>
      <c r="R24" s="2">
        <f>SUM(R12:R23)</f>
        <v>529260</v>
      </c>
    </row>
    <row r="25" spans="1:18" ht="47.25" customHeight="1" thickTop="1" thickBot="1" x14ac:dyDescent="0.25">
      <c r="A25" s="54"/>
      <c r="C25" s="55"/>
      <c r="D25" s="55"/>
      <c r="E25" s="55"/>
      <c r="F25" s="55"/>
      <c r="G25" s="57"/>
      <c r="H25" s="55"/>
      <c r="I25" s="56"/>
      <c r="J25" s="57"/>
      <c r="K25" s="55"/>
      <c r="L25" s="56"/>
      <c r="M25" s="56"/>
      <c r="N25" s="102"/>
      <c r="O25" s="58"/>
      <c r="P25" s="59"/>
    </row>
    <row r="26" spans="1:18" ht="45" customHeight="1" thickBot="1" x14ac:dyDescent="0.25">
      <c r="A26" s="133"/>
      <c r="B26" s="134"/>
      <c r="C26" s="55"/>
      <c r="D26" s="55"/>
      <c r="E26" s="55"/>
      <c r="F26" s="55"/>
      <c r="G26" s="57"/>
      <c r="H26" s="55"/>
      <c r="M26" s="113" t="s">
        <v>39</v>
      </c>
      <c r="N26" s="85">
        <f>N24</f>
        <v>0</v>
      </c>
      <c r="P26" s="59"/>
    </row>
    <row r="27" spans="1:18" ht="15.75" customHeight="1" x14ac:dyDescent="0.2">
      <c r="A27" s="133"/>
      <c r="B27" s="135"/>
      <c r="I27" s="55"/>
      <c r="J27" s="72"/>
      <c r="K27" s="73"/>
      <c r="L27" s="74"/>
      <c r="M27" s="127" t="s">
        <v>123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  <c r="Q28" s="147"/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  <c r="Q29" s="148"/>
    </row>
    <row r="30" spans="1:18" s="42" customFormat="1" ht="18" customHeight="1" x14ac:dyDescent="0.2">
      <c r="B30" s="52"/>
      <c r="D30" s="49"/>
      <c r="E30" s="49"/>
      <c r="F30" s="49"/>
      <c r="Q30" s="148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148"/>
    </row>
    <row r="32" spans="1:18" s="42" customFormat="1" ht="18" customHeight="1" x14ac:dyDescent="0.2">
      <c r="B32" s="46"/>
      <c r="D32" s="49"/>
      <c r="E32" s="49"/>
      <c r="F32" s="49"/>
      <c r="Q32" s="148"/>
    </row>
    <row r="33" spans="1:17" s="42" customFormat="1" ht="18" customHeight="1" x14ac:dyDescent="0.2">
      <c r="A33" s="51"/>
      <c r="B33" s="46"/>
      <c r="D33" s="49"/>
      <c r="E33" s="49"/>
      <c r="F33" s="49"/>
      <c r="Q33" s="148"/>
    </row>
    <row r="34" spans="1:17" s="42" customFormat="1" ht="21" customHeight="1" x14ac:dyDescent="0.2">
      <c r="D34" s="43"/>
      <c r="E34" s="43"/>
      <c r="F34" s="43"/>
      <c r="Q34" s="148"/>
    </row>
    <row r="35" spans="1:17" s="51" customFormat="1" ht="21" customHeight="1" x14ac:dyDescent="0.2">
      <c r="D35" s="47"/>
      <c r="E35" s="47"/>
      <c r="F35" s="47"/>
      <c r="G35" s="47"/>
      <c r="H35" s="47"/>
      <c r="I35" s="43"/>
      <c r="Q35" s="149"/>
    </row>
  </sheetData>
  <sheetProtection sheet="1" selectLockedCells="1"/>
  <mergeCells count="25">
    <mergeCell ref="O8:O9"/>
    <mergeCell ref="N8:N10"/>
    <mergeCell ref="A4:N4"/>
    <mergeCell ref="A8:B10"/>
    <mergeCell ref="G8:M8"/>
    <mergeCell ref="G9:I9"/>
    <mergeCell ref="J9:L9"/>
    <mergeCell ref="M9:M10"/>
    <mergeCell ref="C8:F8"/>
    <mergeCell ref="C9:C10"/>
    <mergeCell ref="D9:D10"/>
    <mergeCell ref="E9:E10"/>
    <mergeCell ref="F9:F11"/>
    <mergeCell ref="A6:C6"/>
    <mergeCell ref="A12:A23"/>
    <mergeCell ref="O12:O19"/>
    <mergeCell ref="J12:J14"/>
    <mergeCell ref="K12:K14"/>
    <mergeCell ref="L12:L14"/>
    <mergeCell ref="I15:I17"/>
    <mergeCell ref="H15:H17"/>
    <mergeCell ref="G15:G17"/>
    <mergeCell ref="L18:L23"/>
    <mergeCell ref="K18:K23"/>
    <mergeCell ref="J18:J23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D258-CE9B-4D9B-8048-7D976FF5B87E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算定書一覧表!B21</f>
        <v>美山中学校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72</v>
      </c>
      <c r="D12" s="104"/>
      <c r="E12" s="61" t="s">
        <v>11</v>
      </c>
      <c r="F12" s="166">
        <f>TRUNC(C12*D12*0.85)</f>
        <v>0</v>
      </c>
      <c r="G12" s="81">
        <v>11782</v>
      </c>
      <c r="H12" s="104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72</v>
      </c>
      <c r="D13" s="105"/>
      <c r="E13" s="61" t="s">
        <v>11</v>
      </c>
      <c r="F13" s="167">
        <f t="shared" ref="F13:F20" si="0">TRUNC(C13*D13*0.85)</f>
        <v>0</v>
      </c>
      <c r="G13" s="82">
        <v>11966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72</v>
      </c>
      <c r="D14" s="105"/>
      <c r="E14" s="61" t="s">
        <v>11</v>
      </c>
      <c r="F14" s="166">
        <f t="shared" si="0"/>
        <v>0</v>
      </c>
      <c r="G14" s="81">
        <v>14972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72</v>
      </c>
      <c r="D15" s="105"/>
      <c r="E15" s="61" t="s">
        <v>11</v>
      </c>
      <c r="F15" s="166">
        <f t="shared" si="0"/>
        <v>0</v>
      </c>
      <c r="G15" s="247"/>
      <c r="H15" s="206"/>
      <c r="I15" s="277"/>
      <c r="J15" s="96">
        <v>14660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72</v>
      </c>
      <c r="D16" s="105"/>
      <c r="E16" s="61" t="s">
        <v>11</v>
      </c>
      <c r="F16" s="166">
        <f t="shared" si="0"/>
        <v>0</v>
      </c>
      <c r="G16" s="248"/>
      <c r="H16" s="206"/>
      <c r="I16" s="278"/>
      <c r="J16" s="71">
        <v>9741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72</v>
      </c>
      <c r="D17" s="105"/>
      <c r="E17" s="61" t="s">
        <v>11</v>
      </c>
      <c r="F17" s="166">
        <f t="shared" si="0"/>
        <v>0</v>
      </c>
      <c r="G17" s="249"/>
      <c r="H17" s="206"/>
      <c r="I17" s="279"/>
      <c r="J17" s="71">
        <v>14227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72</v>
      </c>
      <c r="D18" s="105"/>
      <c r="E18" s="61" t="s">
        <v>11</v>
      </c>
      <c r="F18" s="166">
        <f t="shared" si="0"/>
        <v>0</v>
      </c>
      <c r="G18" s="81">
        <v>12838</v>
      </c>
      <c r="H18" s="111"/>
      <c r="I18" s="67">
        <f>TRUNC(G18*H18)</f>
        <v>0</v>
      </c>
      <c r="J18" s="274"/>
      <c r="K18" s="206"/>
      <c r="L18" s="271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72</v>
      </c>
      <c r="D19" s="105"/>
      <c r="E19" s="61" t="s">
        <v>11</v>
      </c>
      <c r="F19" s="167">
        <f t="shared" si="0"/>
        <v>0</v>
      </c>
      <c r="G19" s="82">
        <v>15997</v>
      </c>
      <c r="H19" s="106"/>
      <c r="I19" s="66">
        <f>TRUNC(G19*H19)</f>
        <v>0</v>
      </c>
      <c r="J19" s="275"/>
      <c r="K19" s="206"/>
      <c r="L19" s="272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72</v>
      </c>
      <c r="D20" s="105"/>
      <c r="E20" s="61" t="s">
        <v>11</v>
      </c>
      <c r="F20" s="166">
        <f t="shared" si="0"/>
        <v>0</v>
      </c>
      <c r="G20" s="81">
        <v>17698</v>
      </c>
      <c r="H20" s="106"/>
      <c r="I20" s="66">
        <f t="shared" ref="I20" si="3">TRUNC(G20*H20)</f>
        <v>0</v>
      </c>
      <c r="J20" s="275"/>
      <c r="K20" s="206"/>
      <c r="L20" s="272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72</v>
      </c>
      <c r="D21" s="105"/>
      <c r="E21" s="61" t="s">
        <v>11</v>
      </c>
      <c r="F21" s="166">
        <f>TRUNC(C21*D21*0.85)</f>
        <v>0</v>
      </c>
      <c r="G21" s="81">
        <v>16437</v>
      </c>
      <c r="H21" s="110"/>
      <c r="I21" s="66">
        <f>TRUNC(G21*H21)</f>
        <v>0</v>
      </c>
      <c r="J21" s="275"/>
      <c r="K21" s="206"/>
      <c r="L21" s="272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72</v>
      </c>
      <c r="D22" s="105"/>
      <c r="E22" s="61" t="s">
        <v>11</v>
      </c>
      <c r="F22" s="166">
        <f>TRUNC(C22*D22*0.85)</f>
        <v>0</v>
      </c>
      <c r="G22" s="81">
        <v>14178</v>
      </c>
      <c r="H22" s="110"/>
      <c r="I22" s="66">
        <f>TRUNC(G22*H22)</f>
        <v>0</v>
      </c>
      <c r="J22" s="275"/>
      <c r="K22" s="206"/>
      <c r="L22" s="272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72</v>
      </c>
      <c r="D23" s="108"/>
      <c r="E23" s="70" t="s">
        <v>11</v>
      </c>
      <c r="F23" s="168">
        <f>TRUNC(C23*D23*0.85)</f>
        <v>0</v>
      </c>
      <c r="G23" s="83">
        <v>13925</v>
      </c>
      <c r="H23" s="109"/>
      <c r="I23" s="66">
        <f>TRUNC(G23*H23)</f>
        <v>0</v>
      </c>
      <c r="J23" s="276"/>
      <c r="K23" s="207"/>
      <c r="L23" s="273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129793</v>
      </c>
      <c r="H24" s="130"/>
      <c r="I24" s="86"/>
      <c r="J24" s="19">
        <f>SUM(J15:J17)</f>
        <v>38628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I15:I17"/>
    <mergeCell ref="H15:H17"/>
    <mergeCell ref="G15:G17"/>
    <mergeCell ref="A4:N4"/>
    <mergeCell ref="A6:C6"/>
    <mergeCell ref="D6:E6"/>
    <mergeCell ref="A8:B10"/>
    <mergeCell ref="C8:F8"/>
    <mergeCell ref="G8:M8"/>
    <mergeCell ref="N8:N10"/>
    <mergeCell ref="A12:A23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9E3A-6AB4-472D-BE06-284F69AD5C34}">
  <sheetPr>
    <tabColor rgb="FFFFFF00"/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145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8" ht="16.5" customHeight="1" x14ac:dyDescent="0.2"/>
    <row r="2" spans="1:18" ht="16.5" customHeight="1" x14ac:dyDescent="0.2">
      <c r="A2" s="3"/>
      <c r="B2" s="4"/>
      <c r="C2" s="4"/>
      <c r="D2" s="4"/>
      <c r="F2" s="4"/>
      <c r="H2" s="4"/>
      <c r="K2" s="4"/>
    </row>
    <row r="3" spans="1:18" ht="16.5" customHeight="1" x14ac:dyDescent="0.2">
      <c r="A3" s="3"/>
      <c r="B3" s="4"/>
      <c r="C3" s="4"/>
      <c r="D3" s="4"/>
      <c r="F3" s="4"/>
      <c r="H3" s="4"/>
      <c r="K3" s="4"/>
    </row>
    <row r="4" spans="1:18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8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8" ht="16.5" customHeight="1" x14ac:dyDescent="0.2">
      <c r="A6" s="235" t="s">
        <v>44</v>
      </c>
      <c r="B6" s="236"/>
      <c r="C6" s="237"/>
      <c r="D6" s="255" t="str">
        <f>算定書一覧表!B26</f>
        <v>高富浄化センター</v>
      </c>
      <c r="E6" s="255"/>
      <c r="F6" s="4"/>
      <c r="H6" s="4"/>
      <c r="K6" s="4"/>
      <c r="L6" s="21"/>
      <c r="M6" s="22"/>
      <c r="N6" s="22"/>
      <c r="O6" s="21"/>
    </row>
    <row r="7" spans="1:18" ht="16.5" customHeight="1" x14ac:dyDescent="0.2">
      <c r="A7" s="5"/>
      <c r="B7" s="4"/>
      <c r="C7" s="4"/>
      <c r="D7" s="4" t="s">
        <v>100</v>
      </c>
      <c r="F7" s="4"/>
      <c r="H7" s="4"/>
      <c r="K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8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8" ht="20.100000000000001" customHeight="1" x14ac:dyDescent="0.2">
      <c r="A12" s="185" t="s">
        <v>104</v>
      </c>
      <c r="B12" s="41">
        <v>4</v>
      </c>
      <c r="C12" s="26">
        <v>228</v>
      </c>
      <c r="D12" s="104"/>
      <c r="E12" s="61" t="s">
        <v>11</v>
      </c>
      <c r="F12" s="166">
        <f>TRUNC(C12*D12*0.85)</f>
        <v>0</v>
      </c>
      <c r="G12" s="156">
        <f>R12-Q12</f>
        <v>54758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  <c r="Q12" s="145">
        <v>37270</v>
      </c>
      <c r="R12" s="2">
        <v>92028</v>
      </c>
    </row>
    <row r="13" spans="1:18" ht="20.100000000000001" customHeight="1" x14ac:dyDescent="0.2">
      <c r="A13" s="256"/>
      <c r="B13" s="41">
        <v>5</v>
      </c>
      <c r="C13" s="26">
        <v>228</v>
      </c>
      <c r="D13" s="105"/>
      <c r="E13" s="61" t="s">
        <v>11</v>
      </c>
      <c r="F13" s="167">
        <f t="shared" ref="F13:F20" si="0">TRUNC(C13*D13*0.85)</f>
        <v>0</v>
      </c>
      <c r="G13" s="156">
        <f t="shared" ref="G13:G14" si="1">R13-Q13</f>
        <v>55273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  <c r="Q13" s="145">
        <v>39163</v>
      </c>
      <c r="R13" s="2">
        <v>94436</v>
      </c>
    </row>
    <row r="14" spans="1:18" ht="20.100000000000001" customHeight="1" thickBot="1" x14ac:dyDescent="0.25">
      <c r="A14" s="256"/>
      <c r="B14" s="41">
        <v>6</v>
      </c>
      <c r="C14" s="26">
        <v>228</v>
      </c>
      <c r="D14" s="105"/>
      <c r="E14" s="61" t="s">
        <v>11</v>
      </c>
      <c r="F14" s="166">
        <f t="shared" si="0"/>
        <v>0</v>
      </c>
      <c r="G14" s="156">
        <f t="shared" si="1"/>
        <v>53438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2">INT(F14+M14)</f>
        <v>0</v>
      </c>
      <c r="O14" s="189"/>
      <c r="Q14" s="145">
        <v>35138</v>
      </c>
      <c r="R14" s="2">
        <v>88576</v>
      </c>
    </row>
    <row r="15" spans="1:18" ht="20.100000000000001" customHeight="1" x14ac:dyDescent="0.2">
      <c r="A15" s="256"/>
      <c r="B15" s="41">
        <v>7</v>
      </c>
      <c r="C15" s="26">
        <v>228</v>
      </c>
      <c r="D15" s="105"/>
      <c r="E15" s="61" t="s">
        <v>11</v>
      </c>
      <c r="F15" s="166">
        <f t="shared" si="0"/>
        <v>0</v>
      </c>
      <c r="G15" s="280"/>
      <c r="H15" s="206"/>
      <c r="I15" s="277"/>
      <c r="J15" s="163">
        <f>R15-Q15</f>
        <v>54646</v>
      </c>
      <c r="K15" s="111"/>
      <c r="L15" s="66">
        <f>TRUNC(J15*K15)</f>
        <v>0</v>
      </c>
      <c r="M15" s="68">
        <f>L15</f>
        <v>0</v>
      </c>
      <c r="N15" s="18">
        <f t="shared" si="2"/>
        <v>0</v>
      </c>
      <c r="O15" s="189"/>
      <c r="Q15" s="145">
        <v>40223</v>
      </c>
      <c r="R15" s="2">
        <v>94869</v>
      </c>
    </row>
    <row r="16" spans="1:18" ht="20.100000000000001" customHeight="1" x14ac:dyDescent="0.2">
      <c r="A16" s="256"/>
      <c r="B16" s="41">
        <v>8</v>
      </c>
      <c r="C16" s="26">
        <v>228</v>
      </c>
      <c r="D16" s="105"/>
      <c r="E16" s="61" t="s">
        <v>11</v>
      </c>
      <c r="F16" s="166">
        <f t="shared" si="0"/>
        <v>0</v>
      </c>
      <c r="G16" s="281"/>
      <c r="H16" s="206"/>
      <c r="I16" s="278"/>
      <c r="J16" s="157">
        <f>R16-Q16</f>
        <v>56215</v>
      </c>
      <c r="K16" s="106"/>
      <c r="L16" s="67">
        <f>TRUNC(J16*K16)</f>
        <v>0</v>
      </c>
      <c r="M16" s="68">
        <f>L16</f>
        <v>0</v>
      </c>
      <c r="N16" s="18">
        <f t="shared" si="2"/>
        <v>0</v>
      </c>
      <c r="O16" s="189"/>
      <c r="Q16" s="145">
        <v>39705</v>
      </c>
      <c r="R16" s="2">
        <v>95920</v>
      </c>
    </row>
    <row r="17" spans="1:18" ht="20.100000000000001" customHeight="1" thickBot="1" x14ac:dyDescent="0.25">
      <c r="A17" s="256"/>
      <c r="B17" s="41">
        <v>9</v>
      </c>
      <c r="C17" s="26">
        <v>228</v>
      </c>
      <c r="D17" s="105"/>
      <c r="E17" s="61" t="s">
        <v>11</v>
      </c>
      <c r="F17" s="166">
        <f t="shared" si="0"/>
        <v>0</v>
      </c>
      <c r="G17" s="282"/>
      <c r="H17" s="206"/>
      <c r="I17" s="279"/>
      <c r="J17" s="157">
        <f t="shared" ref="J17" si="3">R17-Q17</f>
        <v>59218</v>
      </c>
      <c r="K17" s="108"/>
      <c r="L17" s="67">
        <f>TRUNC(J17*K17)</f>
        <v>0</v>
      </c>
      <c r="M17" s="68">
        <f>L17</f>
        <v>0</v>
      </c>
      <c r="N17" s="100">
        <f t="shared" si="2"/>
        <v>0</v>
      </c>
      <c r="O17" s="189"/>
      <c r="Q17" s="146">
        <v>33427</v>
      </c>
      <c r="R17" s="2">
        <v>92645</v>
      </c>
    </row>
    <row r="18" spans="1:18" ht="20.100000000000001" customHeight="1" x14ac:dyDescent="0.2">
      <c r="A18" s="256"/>
      <c r="B18" s="41">
        <v>10</v>
      </c>
      <c r="C18" s="26">
        <v>228</v>
      </c>
      <c r="D18" s="105"/>
      <c r="E18" s="61" t="s">
        <v>11</v>
      </c>
      <c r="F18" s="166">
        <f t="shared" si="0"/>
        <v>0</v>
      </c>
      <c r="G18" s="156">
        <f>R18-Q18</f>
        <v>63781</v>
      </c>
      <c r="H18" s="111"/>
      <c r="I18" s="67">
        <f>TRUNC(G18*H18)</f>
        <v>0</v>
      </c>
      <c r="J18" s="283"/>
      <c r="K18" s="206"/>
      <c r="L18" s="271"/>
      <c r="M18" s="68">
        <f>I18</f>
        <v>0</v>
      </c>
      <c r="N18" s="100">
        <f>INT(F18+M18)</f>
        <v>0</v>
      </c>
      <c r="O18" s="189"/>
      <c r="Q18" s="145">
        <v>31467</v>
      </c>
      <c r="R18" s="2">
        <v>95248</v>
      </c>
    </row>
    <row r="19" spans="1:18" ht="20.100000000000001" customHeight="1" x14ac:dyDescent="0.2">
      <c r="A19" s="256"/>
      <c r="B19" s="41">
        <v>11</v>
      </c>
      <c r="C19" s="26">
        <v>228</v>
      </c>
      <c r="D19" s="105"/>
      <c r="E19" s="61" t="s">
        <v>11</v>
      </c>
      <c r="F19" s="167">
        <f t="shared" si="0"/>
        <v>0</v>
      </c>
      <c r="G19" s="156">
        <f>R19-Q19</f>
        <v>62935</v>
      </c>
      <c r="H19" s="106"/>
      <c r="I19" s="66">
        <f>TRUNC(G19*H19)</f>
        <v>0</v>
      </c>
      <c r="J19" s="284"/>
      <c r="K19" s="206"/>
      <c r="L19" s="272"/>
      <c r="M19" s="68">
        <f t="shared" ref="M19:M23" si="4">I19</f>
        <v>0</v>
      </c>
      <c r="N19" s="100">
        <f t="shared" si="2"/>
        <v>0</v>
      </c>
      <c r="O19" s="189"/>
      <c r="Q19" s="145">
        <v>27125</v>
      </c>
      <c r="R19" s="2">
        <v>90060</v>
      </c>
    </row>
    <row r="20" spans="1:18" ht="20.100000000000001" customHeight="1" x14ac:dyDescent="0.2">
      <c r="A20" s="256"/>
      <c r="B20" s="41">
        <v>12</v>
      </c>
      <c r="C20" s="26">
        <v>228</v>
      </c>
      <c r="D20" s="105"/>
      <c r="E20" s="61" t="s">
        <v>11</v>
      </c>
      <c r="F20" s="166">
        <f t="shared" si="0"/>
        <v>0</v>
      </c>
      <c r="G20" s="156">
        <f t="shared" ref="G20:G23" si="5">R20-Q20</f>
        <v>66080</v>
      </c>
      <c r="H20" s="106"/>
      <c r="I20" s="66">
        <f t="shared" ref="I20" si="6">TRUNC(G20*H20)</f>
        <v>0</v>
      </c>
      <c r="J20" s="284"/>
      <c r="K20" s="206"/>
      <c r="L20" s="272"/>
      <c r="M20" s="68">
        <f t="shared" si="4"/>
        <v>0</v>
      </c>
      <c r="N20" s="100">
        <f t="shared" si="2"/>
        <v>0</v>
      </c>
      <c r="O20" s="129"/>
      <c r="Q20" s="146">
        <v>27656</v>
      </c>
      <c r="R20" s="2">
        <v>93736</v>
      </c>
    </row>
    <row r="21" spans="1:18" ht="20.100000000000001" customHeight="1" x14ac:dyDescent="0.2">
      <c r="A21" s="257"/>
      <c r="B21" s="41">
        <v>1</v>
      </c>
      <c r="C21" s="26">
        <v>228</v>
      </c>
      <c r="D21" s="105"/>
      <c r="E21" s="61" t="s">
        <v>11</v>
      </c>
      <c r="F21" s="166">
        <f>TRUNC(C21*D21*0.85)</f>
        <v>0</v>
      </c>
      <c r="G21" s="156">
        <f t="shared" si="5"/>
        <v>66055</v>
      </c>
      <c r="H21" s="106"/>
      <c r="I21" s="66">
        <f>TRUNC(G21*H21)</f>
        <v>0</v>
      </c>
      <c r="J21" s="284"/>
      <c r="K21" s="206"/>
      <c r="L21" s="272"/>
      <c r="M21" s="68">
        <f t="shared" si="4"/>
        <v>0</v>
      </c>
      <c r="N21" s="100">
        <f>INT(F21+M21)</f>
        <v>0</v>
      </c>
      <c r="O21" s="129"/>
      <c r="Q21" s="145">
        <v>28046</v>
      </c>
      <c r="R21" s="2">
        <v>94101</v>
      </c>
    </row>
    <row r="22" spans="1:18" ht="20.100000000000001" customHeight="1" x14ac:dyDescent="0.2">
      <c r="A22" s="257"/>
      <c r="B22" s="41">
        <v>2</v>
      </c>
      <c r="C22" s="26">
        <v>228</v>
      </c>
      <c r="D22" s="105"/>
      <c r="E22" s="61" t="s">
        <v>11</v>
      </c>
      <c r="F22" s="166">
        <f>TRUNC(C22*D22*0.85)</f>
        <v>0</v>
      </c>
      <c r="G22" s="156">
        <f t="shared" si="5"/>
        <v>56076</v>
      </c>
      <c r="H22" s="106"/>
      <c r="I22" s="66">
        <f>TRUNC(G22*H22)</f>
        <v>0</v>
      </c>
      <c r="J22" s="284"/>
      <c r="K22" s="206"/>
      <c r="L22" s="272"/>
      <c r="M22" s="68">
        <f t="shared" si="4"/>
        <v>0</v>
      </c>
      <c r="N22" s="100">
        <f>INT(F22+M22)</f>
        <v>0</v>
      </c>
      <c r="O22" s="129"/>
      <c r="Q22" s="145">
        <v>28869</v>
      </c>
      <c r="R22" s="2">
        <v>84945</v>
      </c>
    </row>
    <row r="23" spans="1:18" ht="20.100000000000001" customHeight="1" thickBot="1" x14ac:dyDescent="0.25">
      <c r="A23" s="258"/>
      <c r="B23" s="41">
        <v>3</v>
      </c>
      <c r="C23" s="26">
        <v>228</v>
      </c>
      <c r="D23" s="108"/>
      <c r="E23" s="70" t="s">
        <v>11</v>
      </c>
      <c r="F23" s="168">
        <f>TRUNC(C23*D23*0.85)</f>
        <v>0</v>
      </c>
      <c r="G23" s="156">
        <f t="shared" si="5"/>
        <v>58549</v>
      </c>
      <c r="H23" s="108"/>
      <c r="I23" s="66">
        <f>TRUNC(G23*H23)</f>
        <v>0</v>
      </c>
      <c r="J23" s="285"/>
      <c r="K23" s="207"/>
      <c r="L23" s="273"/>
      <c r="M23" s="68">
        <f t="shared" si="4"/>
        <v>0</v>
      </c>
      <c r="N23" s="101">
        <f>INT(F23+M23)</f>
        <v>0</v>
      </c>
      <c r="O23" s="129"/>
      <c r="Q23" s="145">
        <v>35544</v>
      </c>
      <c r="R23" s="2">
        <v>94093</v>
      </c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536945</v>
      </c>
      <c r="H24" s="130"/>
      <c r="I24" s="86"/>
      <c r="J24" s="19">
        <f>SUM(J15:J17)</f>
        <v>170079</v>
      </c>
      <c r="K24" s="130"/>
      <c r="L24" s="14"/>
      <c r="M24" s="62"/>
      <c r="N24" s="84">
        <f>SUM(N12:N23)</f>
        <v>0</v>
      </c>
      <c r="O24" s="32"/>
      <c r="Q24" s="145">
        <f>SUM(Q12:Q23)</f>
        <v>403633</v>
      </c>
      <c r="R24" s="2">
        <f>SUM(R12:R23)</f>
        <v>1110657</v>
      </c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  <c r="Q28" s="147"/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  <c r="Q29" s="148"/>
    </row>
    <row r="30" spans="1:18" s="42" customFormat="1" ht="18" customHeight="1" x14ac:dyDescent="0.2">
      <c r="B30" s="52"/>
      <c r="D30" s="49"/>
      <c r="E30" s="49"/>
      <c r="F30" s="49"/>
      <c r="Q30" s="148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148"/>
    </row>
    <row r="32" spans="1:18" s="42" customFormat="1" ht="18" customHeight="1" x14ac:dyDescent="0.2">
      <c r="B32" s="46"/>
      <c r="D32" s="49"/>
      <c r="E32" s="49"/>
      <c r="F32" s="49"/>
      <c r="Q32" s="148"/>
    </row>
    <row r="33" spans="1:17" s="42" customFormat="1" ht="18" customHeight="1" x14ac:dyDescent="0.2">
      <c r="A33" s="51"/>
      <c r="B33" s="46"/>
      <c r="D33" s="49"/>
      <c r="E33" s="49"/>
      <c r="F33" s="49"/>
      <c r="Q33" s="148"/>
    </row>
    <row r="34" spans="1:17" s="42" customFormat="1" ht="21" customHeight="1" x14ac:dyDescent="0.2">
      <c r="D34" s="43"/>
      <c r="E34" s="43"/>
      <c r="F34" s="43"/>
      <c r="Q34" s="148"/>
    </row>
    <row r="35" spans="1:17" s="51" customFormat="1" ht="21" customHeight="1" x14ac:dyDescent="0.2">
      <c r="D35" s="47"/>
      <c r="E35" s="47"/>
      <c r="F35" s="47"/>
      <c r="G35" s="47"/>
      <c r="H35" s="47"/>
      <c r="I35" s="43"/>
      <c r="Q35" s="149"/>
    </row>
  </sheetData>
  <sheetProtection sheet="1" selectLockedCells="1"/>
  <mergeCells count="26"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I15:I17"/>
    <mergeCell ref="H15:H17"/>
    <mergeCell ref="G15:G17"/>
    <mergeCell ref="A12:A23"/>
    <mergeCell ref="O12:O19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7862-0A17-45D8-A697-BB3BB483CAE7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D12" sqref="D12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算定書一覧表!B27</f>
        <v>伊自良第３浄水場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64</v>
      </c>
      <c r="D12" s="104"/>
      <c r="E12" s="61" t="s">
        <v>11</v>
      </c>
      <c r="F12" s="166">
        <f>TRUNC(C12*D12*0.85)</f>
        <v>0</v>
      </c>
      <c r="G12" s="81">
        <v>22685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64</v>
      </c>
      <c r="D13" s="105"/>
      <c r="E13" s="61" t="s">
        <v>11</v>
      </c>
      <c r="F13" s="167">
        <f t="shared" ref="F13:F20" si="0">TRUNC(C13*D13*0.85)</f>
        <v>0</v>
      </c>
      <c r="G13" s="82">
        <v>23596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64</v>
      </c>
      <c r="D14" s="105"/>
      <c r="E14" s="61" t="s">
        <v>11</v>
      </c>
      <c r="F14" s="166">
        <f t="shared" si="0"/>
        <v>0</v>
      </c>
      <c r="G14" s="81">
        <v>22929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64</v>
      </c>
      <c r="D15" s="105"/>
      <c r="E15" s="61" t="s">
        <v>11</v>
      </c>
      <c r="F15" s="166">
        <f t="shared" si="0"/>
        <v>0</v>
      </c>
      <c r="G15" s="247"/>
      <c r="H15" s="206"/>
      <c r="I15" s="277"/>
      <c r="J15" s="96">
        <v>23682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64</v>
      </c>
      <c r="D16" s="105"/>
      <c r="E16" s="61" t="s">
        <v>11</v>
      </c>
      <c r="F16" s="166">
        <f t="shared" si="0"/>
        <v>0</v>
      </c>
      <c r="G16" s="248"/>
      <c r="H16" s="206"/>
      <c r="I16" s="278"/>
      <c r="J16" s="71">
        <v>23975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64</v>
      </c>
      <c r="D17" s="105"/>
      <c r="E17" s="61" t="s">
        <v>11</v>
      </c>
      <c r="F17" s="166">
        <f t="shared" si="0"/>
        <v>0</v>
      </c>
      <c r="G17" s="249"/>
      <c r="H17" s="206"/>
      <c r="I17" s="279"/>
      <c r="J17" s="71">
        <v>23371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64</v>
      </c>
      <c r="D18" s="105"/>
      <c r="E18" s="61" t="s">
        <v>11</v>
      </c>
      <c r="F18" s="166">
        <f t="shared" si="0"/>
        <v>0</v>
      </c>
      <c r="G18" s="81">
        <v>24069</v>
      </c>
      <c r="H18" s="111"/>
      <c r="I18" s="67">
        <f>TRUNC(G18*H18)</f>
        <v>0</v>
      </c>
      <c r="J18" s="274"/>
      <c r="K18" s="206"/>
      <c r="L18" s="271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64</v>
      </c>
      <c r="D19" s="105"/>
      <c r="E19" s="61" t="s">
        <v>11</v>
      </c>
      <c r="F19" s="167">
        <f t="shared" si="0"/>
        <v>0</v>
      </c>
      <c r="G19" s="82">
        <v>22715</v>
      </c>
      <c r="H19" s="106"/>
      <c r="I19" s="66">
        <f>TRUNC(G19*H19)</f>
        <v>0</v>
      </c>
      <c r="J19" s="275"/>
      <c r="K19" s="206"/>
      <c r="L19" s="272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64</v>
      </c>
      <c r="D20" s="105"/>
      <c r="E20" s="61" t="s">
        <v>11</v>
      </c>
      <c r="F20" s="166">
        <f t="shared" si="0"/>
        <v>0</v>
      </c>
      <c r="G20" s="81">
        <v>23303</v>
      </c>
      <c r="H20" s="106"/>
      <c r="I20" s="66">
        <f t="shared" ref="I20" si="3">TRUNC(G20*H20)</f>
        <v>0</v>
      </c>
      <c r="J20" s="275"/>
      <c r="K20" s="206"/>
      <c r="L20" s="272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64</v>
      </c>
      <c r="D21" s="105"/>
      <c r="E21" s="61" t="s">
        <v>11</v>
      </c>
      <c r="F21" s="166">
        <f>TRUNC(C21*D21*0.85)</f>
        <v>0</v>
      </c>
      <c r="G21" s="81">
        <v>22890</v>
      </c>
      <c r="H21" s="106"/>
      <c r="I21" s="66">
        <f>TRUNC(G21*H21)</f>
        <v>0</v>
      </c>
      <c r="J21" s="275"/>
      <c r="K21" s="206"/>
      <c r="L21" s="272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64</v>
      </c>
      <c r="D22" s="105"/>
      <c r="E22" s="61" t="s">
        <v>11</v>
      </c>
      <c r="F22" s="166">
        <f>TRUNC(C22*D22*0.85)</f>
        <v>0</v>
      </c>
      <c r="G22" s="81">
        <v>21315</v>
      </c>
      <c r="H22" s="106"/>
      <c r="I22" s="66">
        <f>TRUNC(G22*H22)</f>
        <v>0</v>
      </c>
      <c r="J22" s="275"/>
      <c r="K22" s="206"/>
      <c r="L22" s="272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64</v>
      </c>
      <c r="D23" s="108"/>
      <c r="E23" s="70" t="s">
        <v>11</v>
      </c>
      <c r="F23" s="168">
        <f>TRUNC(C23*D23*0.85)</f>
        <v>0</v>
      </c>
      <c r="G23" s="83">
        <v>23866</v>
      </c>
      <c r="H23" s="108"/>
      <c r="I23" s="66">
        <f>TRUNC(G23*H23)</f>
        <v>0</v>
      </c>
      <c r="J23" s="276"/>
      <c r="K23" s="207"/>
      <c r="L23" s="273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207368</v>
      </c>
      <c r="H24" s="130"/>
      <c r="I24" s="86"/>
      <c r="J24" s="19">
        <f>SUM(J15:J17)</f>
        <v>71028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5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I15:I17"/>
    <mergeCell ref="H15:H17"/>
    <mergeCell ref="G15:G17"/>
    <mergeCell ref="A12:A23"/>
    <mergeCell ref="O12:O19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39DC-CDFB-4448-B322-BCEF7DBC3338}">
  <dimension ref="A1:U57"/>
  <sheetViews>
    <sheetView showGridLines="0" showZeros="0" view="pageBreakPreview" zoomScale="55" zoomScaleNormal="85" zoomScaleSheetLayoutView="55" workbookViewId="0">
      <selection activeCell="D12" sqref="D12"/>
    </sheetView>
  </sheetViews>
  <sheetFormatPr defaultColWidth="9" defaultRowHeight="13.2" x14ac:dyDescent="0.2"/>
  <cols>
    <col min="1" max="1" width="4.77734375" style="2" customWidth="1"/>
    <col min="2" max="2" width="6.44140625" style="2" customWidth="1"/>
    <col min="3" max="3" width="11.109375" style="2" customWidth="1"/>
    <col min="4" max="4" width="12.109375" style="2" customWidth="1"/>
    <col min="5" max="5" width="11.109375" style="2" customWidth="1"/>
    <col min="6" max="6" width="15.109375" style="2" customWidth="1"/>
    <col min="7" max="7" width="11" style="2" customWidth="1"/>
    <col min="8" max="8" width="12" style="2" customWidth="1"/>
    <col min="9" max="10" width="11" style="2" customWidth="1"/>
    <col min="11" max="11" width="12" style="2" customWidth="1"/>
    <col min="12" max="13" width="11" style="2" customWidth="1"/>
    <col min="14" max="14" width="12" style="2" customWidth="1"/>
    <col min="15" max="15" width="11" style="2" customWidth="1"/>
    <col min="16" max="16" width="15.109375" style="2" customWidth="1"/>
    <col min="17" max="17" width="16" style="2" customWidth="1"/>
    <col min="18" max="18" width="3.6640625" style="2" customWidth="1"/>
    <col min="19" max="19" width="5.21875" style="2" customWidth="1"/>
    <col min="20" max="20" width="3.44140625" style="2" customWidth="1"/>
    <col min="21" max="21" width="10" style="2" customWidth="1"/>
    <col min="22" max="22" width="9" style="2"/>
    <col min="23" max="24" width="10.44140625" style="2" customWidth="1"/>
    <col min="25" max="16384" width="9" style="2"/>
  </cols>
  <sheetData>
    <row r="1" spans="1:18" ht="17.25" customHeight="1" x14ac:dyDescent="0.2"/>
    <row r="2" spans="1:18" ht="17.25" customHeight="1" x14ac:dyDescent="0.2"/>
    <row r="3" spans="1:18" ht="17.25" customHeight="1" x14ac:dyDescent="0.2">
      <c r="A3" s="3"/>
      <c r="B3" s="4"/>
      <c r="C3" s="4"/>
      <c r="D3" s="4"/>
      <c r="F3" s="4"/>
      <c r="H3" s="4"/>
      <c r="K3" s="4"/>
      <c r="N3" s="4"/>
    </row>
    <row r="4" spans="1:18" ht="17.25" customHeight="1" x14ac:dyDescent="0.2">
      <c r="A4" s="286" t="s">
        <v>17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39"/>
    </row>
    <row r="5" spans="1:18" ht="17.25" customHeight="1" x14ac:dyDescent="0.2">
      <c r="A5" s="5"/>
      <c r="B5" s="4"/>
      <c r="C5" s="4"/>
      <c r="D5" s="4"/>
      <c r="F5" s="4"/>
      <c r="G5" s="45"/>
      <c r="H5" s="45"/>
      <c r="I5" s="45"/>
      <c r="J5" s="45"/>
      <c r="K5" s="4"/>
      <c r="N5" s="4"/>
      <c r="O5" s="39"/>
      <c r="P5" s="39"/>
      <c r="Q5" s="39"/>
      <c r="R5" s="39"/>
    </row>
    <row r="6" spans="1:18" ht="17.25" customHeight="1" x14ac:dyDescent="0.2">
      <c r="A6" s="235" t="s">
        <v>44</v>
      </c>
      <c r="B6" s="236"/>
      <c r="C6" s="237"/>
      <c r="D6" s="139" t="str">
        <f>算定書一覧表!B22</f>
        <v>伊自良右岸地区クリーンセンター</v>
      </c>
      <c r="E6" s="4"/>
      <c r="F6" s="4"/>
      <c r="H6" s="4"/>
      <c r="K6" s="4"/>
      <c r="N6" s="4"/>
      <c r="O6" s="21"/>
      <c r="P6" s="22"/>
      <c r="Q6" s="22"/>
      <c r="R6" s="21"/>
    </row>
    <row r="7" spans="1:18" ht="17.25" customHeight="1" x14ac:dyDescent="0.2">
      <c r="A7" s="5"/>
      <c r="B7" s="4"/>
      <c r="C7" s="4"/>
      <c r="D7" s="4"/>
      <c r="F7" s="4"/>
      <c r="H7" s="4"/>
      <c r="K7" s="4"/>
      <c r="N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8"/>
      <c r="I8" s="228"/>
      <c r="J8" s="228"/>
      <c r="K8" s="228"/>
      <c r="L8" s="228"/>
      <c r="M8" s="228"/>
      <c r="N8" s="228"/>
      <c r="O8" s="228"/>
      <c r="P8" s="229"/>
      <c r="Q8" s="212" t="s">
        <v>38</v>
      </c>
      <c r="R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9</v>
      </c>
      <c r="H9" s="223"/>
      <c r="I9" s="224"/>
      <c r="J9" s="225" t="s">
        <v>8</v>
      </c>
      <c r="K9" s="225"/>
      <c r="L9" s="225"/>
      <c r="M9" s="225" t="s">
        <v>10</v>
      </c>
      <c r="N9" s="225"/>
      <c r="O9" s="225"/>
      <c r="P9" s="226" t="s">
        <v>37</v>
      </c>
      <c r="Q9" s="213"/>
      <c r="R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32</v>
      </c>
      <c r="J10" s="17" t="s">
        <v>13</v>
      </c>
      <c r="K10" s="34" t="s">
        <v>119</v>
      </c>
      <c r="L10" s="16" t="s">
        <v>33</v>
      </c>
      <c r="M10" s="17" t="s">
        <v>13</v>
      </c>
      <c r="N10" s="34" t="s">
        <v>120</v>
      </c>
      <c r="O10" s="16" t="s">
        <v>36</v>
      </c>
      <c r="P10" s="227"/>
      <c r="Q10" s="213"/>
      <c r="R10" s="30"/>
    </row>
    <row r="11" spans="1:18" ht="30" customHeight="1" thickBot="1" x14ac:dyDescent="0.25">
      <c r="A11" s="6" t="s">
        <v>3</v>
      </c>
      <c r="B11" s="7" t="s">
        <v>4</v>
      </c>
      <c r="C11" s="8" t="s">
        <v>47</v>
      </c>
      <c r="D11" s="25" t="s">
        <v>48</v>
      </c>
      <c r="E11" s="20"/>
      <c r="F11" s="234"/>
      <c r="G11" s="28" t="s">
        <v>20</v>
      </c>
      <c r="H11" s="25" t="s">
        <v>49</v>
      </c>
      <c r="I11" s="35" t="s">
        <v>23</v>
      </c>
      <c r="J11" s="36" t="s">
        <v>25</v>
      </c>
      <c r="K11" s="25" t="s">
        <v>49</v>
      </c>
      <c r="L11" s="35" t="s">
        <v>34</v>
      </c>
      <c r="M11" s="36" t="s">
        <v>35</v>
      </c>
      <c r="N11" s="44" t="s">
        <v>49</v>
      </c>
      <c r="O11" s="35" t="s">
        <v>50</v>
      </c>
      <c r="P11" s="60" t="s">
        <v>5</v>
      </c>
      <c r="Q11" s="9" t="s">
        <v>5</v>
      </c>
      <c r="R11" s="33"/>
    </row>
    <row r="12" spans="1:18" ht="20.100000000000001" customHeight="1" x14ac:dyDescent="0.2">
      <c r="A12" s="185" t="s">
        <v>104</v>
      </c>
      <c r="B12" s="41">
        <v>4</v>
      </c>
      <c r="C12" s="26">
        <v>31</v>
      </c>
      <c r="D12" s="104"/>
      <c r="E12" s="61" t="s">
        <v>6</v>
      </c>
      <c r="F12" s="166">
        <f>TRUNC(C12*D12*0.85)</f>
        <v>0</v>
      </c>
      <c r="G12" s="81">
        <v>6622</v>
      </c>
      <c r="H12" s="104"/>
      <c r="I12" s="66">
        <f>TRUNC(G12*H12)</f>
        <v>0</v>
      </c>
      <c r="J12" s="93">
        <v>5924</v>
      </c>
      <c r="K12" s="104"/>
      <c r="L12" s="67">
        <f>TRUNC(J12*K12)</f>
        <v>0</v>
      </c>
      <c r="M12" s="190"/>
      <c r="N12" s="190"/>
      <c r="O12" s="193"/>
      <c r="P12" s="68">
        <f t="shared" ref="P12:P18" si="0">I12+L12+O12</f>
        <v>0</v>
      </c>
      <c r="Q12" s="18">
        <f>INT(F12+P12)</f>
        <v>0</v>
      </c>
      <c r="R12" s="189"/>
    </row>
    <row r="13" spans="1:18" ht="20.100000000000001" customHeight="1" x14ac:dyDescent="0.2">
      <c r="A13" s="256"/>
      <c r="B13" s="41">
        <v>5</v>
      </c>
      <c r="C13" s="26">
        <v>31</v>
      </c>
      <c r="D13" s="105"/>
      <c r="E13" s="61" t="s">
        <v>6</v>
      </c>
      <c r="F13" s="166">
        <f t="shared" ref="F13:F22" si="1">TRUNC(C13*D13*0.85)</f>
        <v>0</v>
      </c>
      <c r="G13" s="81">
        <v>7602</v>
      </c>
      <c r="H13" s="106"/>
      <c r="I13" s="66">
        <f t="shared" ref="I13:I23" si="2">TRUNC(G13*H13)</f>
        <v>0</v>
      </c>
      <c r="J13" s="93">
        <v>5408</v>
      </c>
      <c r="K13" s="106"/>
      <c r="L13" s="67">
        <f t="shared" ref="L13:L23" si="3">TRUNC(J13*K13)</f>
        <v>0</v>
      </c>
      <c r="M13" s="191"/>
      <c r="N13" s="191"/>
      <c r="O13" s="194"/>
      <c r="P13" s="68">
        <f t="shared" si="0"/>
        <v>0</v>
      </c>
      <c r="Q13" s="18">
        <f t="shared" ref="Q13:Q23" si="4">INT(F13+P13)</f>
        <v>0</v>
      </c>
      <c r="R13" s="189"/>
    </row>
    <row r="14" spans="1:18" ht="20.100000000000001" customHeight="1" thickBot="1" x14ac:dyDescent="0.25">
      <c r="A14" s="256"/>
      <c r="B14" s="41">
        <v>6</v>
      </c>
      <c r="C14" s="26">
        <v>31</v>
      </c>
      <c r="D14" s="105"/>
      <c r="E14" s="61" t="s">
        <v>6</v>
      </c>
      <c r="F14" s="166">
        <f t="shared" si="1"/>
        <v>0</v>
      </c>
      <c r="G14" s="81">
        <v>6552</v>
      </c>
      <c r="H14" s="106"/>
      <c r="I14" s="66">
        <f t="shared" si="2"/>
        <v>0</v>
      </c>
      <c r="J14" s="93">
        <v>6360</v>
      </c>
      <c r="K14" s="106"/>
      <c r="L14" s="67">
        <f t="shared" si="3"/>
        <v>0</v>
      </c>
      <c r="M14" s="192"/>
      <c r="N14" s="244"/>
      <c r="O14" s="195"/>
      <c r="P14" s="68">
        <f t="shared" si="0"/>
        <v>0</v>
      </c>
      <c r="Q14" s="100">
        <f t="shared" si="4"/>
        <v>0</v>
      </c>
      <c r="R14" s="189"/>
    </row>
    <row r="15" spans="1:18" ht="20.100000000000001" customHeight="1" x14ac:dyDescent="0.2">
      <c r="A15" s="256"/>
      <c r="B15" s="41">
        <v>7</v>
      </c>
      <c r="C15" s="26">
        <v>31</v>
      </c>
      <c r="D15" s="105"/>
      <c r="E15" s="61" t="s">
        <v>6</v>
      </c>
      <c r="F15" s="166">
        <f t="shared" si="1"/>
        <v>0</v>
      </c>
      <c r="G15" s="81">
        <v>6612</v>
      </c>
      <c r="H15" s="106"/>
      <c r="I15" s="66">
        <f>TRUNC(G15*H15)</f>
        <v>0</v>
      </c>
      <c r="J15" s="93">
        <v>3305</v>
      </c>
      <c r="K15" s="106"/>
      <c r="L15" s="67">
        <f>TRUNC(J15*K15)</f>
        <v>0</v>
      </c>
      <c r="M15" s="96">
        <v>3213</v>
      </c>
      <c r="N15" s="111"/>
      <c r="O15" s="67">
        <f>TRUNC(M15*N15)</f>
        <v>0</v>
      </c>
      <c r="P15" s="68">
        <f t="shared" si="0"/>
        <v>0</v>
      </c>
      <c r="Q15" s="18">
        <f t="shared" si="4"/>
        <v>0</v>
      </c>
      <c r="R15" s="189"/>
    </row>
    <row r="16" spans="1:18" ht="20.100000000000001" customHeight="1" x14ac:dyDescent="0.2">
      <c r="A16" s="256"/>
      <c r="B16" s="41">
        <v>8</v>
      </c>
      <c r="C16" s="26">
        <v>31</v>
      </c>
      <c r="D16" s="105"/>
      <c r="E16" s="61" t="s">
        <v>6</v>
      </c>
      <c r="F16" s="166">
        <f t="shared" si="1"/>
        <v>0</v>
      </c>
      <c r="G16" s="81">
        <v>5913</v>
      </c>
      <c r="H16" s="106"/>
      <c r="I16" s="66">
        <f t="shared" si="2"/>
        <v>0</v>
      </c>
      <c r="J16" s="93">
        <v>2741</v>
      </c>
      <c r="K16" s="106"/>
      <c r="L16" s="67">
        <f t="shared" si="3"/>
        <v>0</v>
      </c>
      <c r="M16" s="95">
        <v>2673</v>
      </c>
      <c r="N16" s="105"/>
      <c r="O16" s="67">
        <f>TRUNC(M16*N16)</f>
        <v>0</v>
      </c>
      <c r="P16" s="68">
        <f t="shared" si="0"/>
        <v>0</v>
      </c>
      <c r="Q16" s="18">
        <f>INT(F16+P16)</f>
        <v>0</v>
      </c>
      <c r="R16" s="189"/>
    </row>
    <row r="17" spans="1:21" ht="20.100000000000001" customHeight="1" thickBot="1" x14ac:dyDescent="0.25">
      <c r="A17" s="256"/>
      <c r="B17" s="41">
        <v>9</v>
      </c>
      <c r="C17" s="26">
        <v>31</v>
      </c>
      <c r="D17" s="105"/>
      <c r="E17" s="61" t="s">
        <v>11</v>
      </c>
      <c r="F17" s="166">
        <f t="shared" si="1"/>
        <v>0</v>
      </c>
      <c r="G17" s="81">
        <v>5035</v>
      </c>
      <c r="H17" s="106"/>
      <c r="I17" s="66">
        <f t="shared" si="2"/>
        <v>0</v>
      </c>
      <c r="J17" s="93">
        <v>2319</v>
      </c>
      <c r="K17" s="106"/>
      <c r="L17" s="67">
        <f t="shared" si="3"/>
        <v>0</v>
      </c>
      <c r="M17" s="95">
        <v>2210</v>
      </c>
      <c r="N17" s="108"/>
      <c r="O17" s="67">
        <f>TRUNC(M17*N17)</f>
        <v>0</v>
      </c>
      <c r="P17" s="68">
        <f t="shared" si="0"/>
        <v>0</v>
      </c>
      <c r="Q17" s="18">
        <f t="shared" si="4"/>
        <v>0</v>
      </c>
      <c r="R17" s="189"/>
      <c r="T17" s="10"/>
    </row>
    <row r="18" spans="1:21" ht="20.100000000000001" customHeight="1" x14ac:dyDescent="0.2">
      <c r="A18" s="256"/>
      <c r="B18" s="41">
        <v>10</v>
      </c>
      <c r="C18" s="26">
        <v>31</v>
      </c>
      <c r="D18" s="105"/>
      <c r="E18" s="61" t="s">
        <v>11</v>
      </c>
      <c r="F18" s="166">
        <f t="shared" si="1"/>
        <v>0</v>
      </c>
      <c r="G18" s="81">
        <v>5081</v>
      </c>
      <c r="H18" s="106"/>
      <c r="I18" s="66">
        <f>TRUNC(G18*H18)</f>
        <v>0</v>
      </c>
      <c r="J18" s="93">
        <v>5076</v>
      </c>
      <c r="K18" s="106"/>
      <c r="L18" s="67">
        <f t="shared" si="3"/>
        <v>0</v>
      </c>
      <c r="M18" s="238"/>
      <c r="N18" s="289"/>
      <c r="O18" s="193"/>
      <c r="P18" s="68">
        <f t="shared" si="0"/>
        <v>0</v>
      </c>
      <c r="Q18" s="18">
        <f>INT(F18+P18)</f>
        <v>0</v>
      </c>
      <c r="R18" s="189"/>
    </row>
    <row r="19" spans="1:21" ht="20.100000000000001" customHeight="1" x14ac:dyDescent="0.2">
      <c r="A19" s="256"/>
      <c r="B19" s="41">
        <v>11</v>
      </c>
      <c r="C19" s="26">
        <v>31</v>
      </c>
      <c r="D19" s="105"/>
      <c r="E19" s="61" t="s">
        <v>6</v>
      </c>
      <c r="F19" s="166">
        <f t="shared" si="1"/>
        <v>0</v>
      </c>
      <c r="G19" s="81">
        <v>6984</v>
      </c>
      <c r="H19" s="106"/>
      <c r="I19" s="66">
        <f t="shared" si="2"/>
        <v>0</v>
      </c>
      <c r="J19" s="93">
        <v>6312</v>
      </c>
      <c r="K19" s="106"/>
      <c r="L19" s="67">
        <f>TRUNC(J19*K19)</f>
        <v>0</v>
      </c>
      <c r="M19" s="239"/>
      <c r="N19" s="290"/>
      <c r="O19" s="194"/>
      <c r="P19" s="68">
        <f t="shared" ref="P19:P23" si="5">I19+L19+O19</f>
        <v>0</v>
      </c>
      <c r="Q19" s="18">
        <f t="shared" si="4"/>
        <v>0</v>
      </c>
      <c r="R19" s="189"/>
    </row>
    <row r="20" spans="1:21" ht="20.100000000000001" customHeight="1" x14ac:dyDescent="0.2">
      <c r="A20" s="256"/>
      <c r="B20" s="41">
        <v>12</v>
      </c>
      <c r="C20" s="26">
        <v>31</v>
      </c>
      <c r="D20" s="105"/>
      <c r="E20" s="61" t="s">
        <v>6</v>
      </c>
      <c r="F20" s="167">
        <f t="shared" si="1"/>
        <v>0</v>
      </c>
      <c r="G20" s="81">
        <v>7583</v>
      </c>
      <c r="H20" s="106"/>
      <c r="I20" s="66">
        <f t="shared" si="2"/>
        <v>0</v>
      </c>
      <c r="J20" s="96">
        <v>6441</v>
      </c>
      <c r="K20" s="106"/>
      <c r="L20" s="67">
        <f t="shared" si="3"/>
        <v>0</v>
      </c>
      <c r="M20" s="239"/>
      <c r="N20" s="290"/>
      <c r="O20" s="194"/>
      <c r="P20" s="68">
        <f t="shared" si="5"/>
        <v>0</v>
      </c>
      <c r="Q20" s="18">
        <f t="shared" si="4"/>
        <v>0</v>
      </c>
      <c r="R20" s="55"/>
      <c r="T20" s="10"/>
    </row>
    <row r="21" spans="1:21" ht="20.100000000000001" customHeight="1" x14ac:dyDescent="0.2">
      <c r="A21" s="257"/>
      <c r="B21" s="41">
        <v>1</v>
      </c>
      <c r="C21" s="26">
        <v>31</v>
      </c>
      <c r="D21" s="105"/>
      <c r="E21" s="61" t="s">
        <v>6</v>
      </c>
      <c r="F21" s="166">
        <f>TRUNC(C21*D21*0.85)</f>
        <v>0</v>
      </c>
      <c r="G21" s="81">
        <v>7887</v>
      </c>
      <c r="H21" s="106"/>
      <c r="I21" s="66">
        <f t="shared" si="2"/>
        <v>0</v>
      </c>
      <c r="J21" s="96">
        <v>6066</v>
      </c>
      <c r="K21" s="106"/>
      <c r="L21" s="67">
        <f t="shared" si="3"/>
        <v>0</v>
      </c>
      <c r="M21" s="239"/>
      <c r="N21" s="290"/>
      <c r="O21" s="194"/>
      <c r="P21" s="68">
        <f t="shared" si="5"/>
        <v>0</v>
      </c>
      <c r="Q21" s="100">
        <f t="shared" si="4"/>
        <v>0</v>
      </c>
      <c r="R21" s="55"/>
    </row>
    <row r="22" spans="1:21" ht="20.100000000000001" customHeight="1" x14ac:dyDescent="0.2">
      <c r="A22" s="257"/>
      <c r="B22" s="41">
        <v>2</v>
      </c>
      <c r="C22" s="26">
        <v>31</v>
      </c>
      <c r="D22" s="105"/>
      <c r="E22" s="61" t="s">
        <v>6</v>
      </c>
      <c r="F22" s="166">
        <f t="shared" si="1"/>
        <v>0</v>
      </c>
      <c r="G22" s="81">
        <v>6496</v>
      </c>
      <c r="H22" s="106"/>
      <c r="I22" s="66">
        <f t="shared" si="2"/>
        <v>0</v>
      </c>
      <c r="J22" s="94">
        <v>5641</v>
      </c>
      <c r="K22" s="106"/>
      <c r="L22" s="67">
        <f t="shared" si="3"/>
        <v>0</v>
      </c>
      <c r="M22" s="239"/>
      <c r="N22" s="290"/>
      <c r="O22" s="194"/>
      <c r="P22" s="68">
        <f t="shared" si="5"/>
        <v>0</v>
      </c>
      <c r="Q22" s="18">
        <f t="shared" si="4"/>
        <v>0</v>
      </c>
      <c r="R22" s="55"/>
    </row>
    <row r="23" spans="1:21" ht="20.100000000000001" customHeight="1" thickBot="1" x14ac:dyDescent="0.25">
      <c r="A23" s="258"/>
      <c r="B23" s="41">
        <v>3</v>
      </c>
      <c r="C23" s="26">
        <v>31</v>
      </c>
      <c r="D23" s="108"/>
      <c r="E23" s="70" t="s">
        <v>6</v>
      </c>
      <c r="F23" s="169">
        <f>TRUNC(C23*D23*0.85)</f>
        <v>0</v>
      </c>
      <c r="G23" s="83">
        <v>6787</v>
      </c>
      <c r="H23" s="108"/>
      <c r="I23" s="98">
        <f t="shared" si="2"/>
        <v>0</v>
      </c>
      <c r="J23" s="97">
        <v>6148</v>
      </c>
      <c r="K23" s="108"/>
      <c r="L23" s="67">
        <f t="shared" si="3"/>
        <v>0</v>
      </c>
      <c r="M23" s="240"/>
      <c r="N23" s="291"/>
      <c r="O23" s="205"/>
      <c r="P23" s="68">
        <f t="shared" si="5"/>
        <v>0</v>
      </c>
      <c r="Q23" s="29">
        <f t="shared" si="4"/>
        <v>0</v>
      </c>
      <c r="R23" s="55"/>
    </row>
    <row r="24" spans="1:21" ht="47.25" customHeight="1" thickTop="1" thickBot="1" x14ac:dyDescent="0.25">
      <c r="A24" s="11" t="s">
        <v>7</v>
      </c>
      <c r="B24" s="12"/>
      <c r="C24" s="13"/>
      <c r="D24" s="27"/>
      <c r="E24" s="69"/>
      <c r="F24" s="99"/>
      <c r="G24" s="19">
        <f>SUM(G12:G23)</f>
        <v>79154</v>
      </c>
      <c r="H24" s="27"/>
      <c r="I24" s="14"/>
      <c r="J24" s="19">
        <f>SUM(J12:J23)</f>
        <v>61741</v>
      </c>
      <c r="K24" s="27"/>
      <c r="L24" s="14"/>
      <c r="M24" s="19">
        <f>SUM(M12:M19)</f>
        <v>8096</v>
      </c>
      <c r="N24" s="27"/>
      <c r="O24" s="14"/>
      <c r="P24" s="62"/>
      <c r="Q24" s="84">
        <f>SUM(Q12:Q23)</f>
        <v>0</v>
      </c>
      <c r="R24" s="32"/>
    </row>
    <row r="25" spans="1:21" ht="47.25" customHeight="1" thickTop="1" thickBot="1" x14ac:dyDescent="0.25">
      <c r="A25" s="54"/>
      <c r="C25" s="55"/>
      <c r="D25" s="55"/>
      <c r="E25" s="55"/>
      <c r="F25" s="55"/>
      <c r="G25" s="57"/>
      <c r="H25" s="55"/>
      <c r="I25" s="56"/>
      <c r="J25" s="57"/>
      <c r="K25" s="55"/>
      <c r="L25" s="56"/>
      <c r="M25" s="57"/>
      <c r="N25" s="55"/>
      <c r="O25" s="56"/>
      <c r="P25" s="56"/>
      <c r="Q25" s="102"/>
      <c r="R25" s="58"/>
      <c r="S25" s="59"/>
    </row>
    <row r="26" spans="1:21" ht="45" customHeight="1" thickTop="1" thickBot="1" x14ac:dyDescent="0.25">
      <c r="A26" s="133"/>
      <c r="B26" s="134"/>
      <c r="D26" s="55"/>
      <c r="E26" s="55"/>
      <c r="F26" s="55"/>
      <c r="G26" s="57"/>
      <c r="H26" s="55"/>
      <c r="I26" s="57"/>
      <c r="N26" s="56"/>
      <c r="O26" s="56"/>
      <c r="P26" s="113" t="s">
        <v>121</v>
      </c>
      <c r="Q26" s="84">
        <f>Q24</f>
        <v>0</v>
      </c>
      <c r="S26" s="59"/>
    </row>
    <row r="27" spans="1:21" ht="15.75" customHeight="1" x14ac:dyDescent="0.2">
      <c r="A27" s="133"/>
      <c r="B27" s="135"/>
      <c r="I27" s="63"/>
      <c r="J27" s="87"/>
      <c r="K27" s="88"/>
      <c r="L27" s="89"/>
      <c r="M27" s="90"/>
      <c r="N27" s="54"/>
      <c r="O27" s="127" t="s">
        <v>122</v>
      </c>
      <c r="P27" s="127"/>
      <c r="Q27" s="75"/>
      <c r="S27" s="31"/>
      <c r="U27" s="24"/>
    </row>
    <row r="28" spans="1:21" s="1" customFormat="1" ht="13.5" customHeight="1" x14ac:dyDescent="0.2">
      <c r="A28" s="133"/>
      <c r="B28" s="133"/>
      <c r="I28" s="64"/>
      <c r="J28" s="76"/>
      <c r="K28" s="77"/>
      <c r="L28" s="63"/>
      <c r="M28" s="63"/>
      <c r="N28" s="78"/>
      <c r="O28" s="128" t="s">
        <v>124</v>
      </c>
      <c r="P28" s="132"/>
      <c r="Q28" s="78"/>
    </row>
    <row r="29" spans="1:21" s="42" customFormat="1" ht="18" customHeight="1" x14ac:dyDescent="0.2">
      <c r="A29" s="133"/>
      <c r="B29" s="133"/>
      <c r="D29" s="48"/>
      <c r="E29" s="48"/>
      <c r="F29" s="48"/>
      <c r="I29" s="65"/>
      <c r="J29" s="65"/>
      <c r="K29" s="79"/>
      <c r="L29" s="64"/>
      <c r="M29" s="64"/>
      <c r="N29" s="78"/>
      <c r="Q29" s="78"/>
    </row>
    <row r="30" spans="1:21" s="42" customFormat="1" ht="18" customHeight="1" x14ac:dyDescent="0.2">
      <c r="B30" s="52"/>
      <c r="D30" s="49"/>
      <c r="E30" s="49"/>
      <c r="F30" s="49"/>
      <c r="I30" s="65"/>
      <c r="J30" s="91"/>
      <c r="K30" s="92"/>
      <c r="L30" s="65"/>
      <c r="M30" s="65"/>
      <c r="N30" s="78"/>
    </row>
    <row r="31" spans="1:21" s="42" customFormat="1" ht="21" customHeight="1" x14ac:dyDescent="0.2">
      <c r="B31" s="80"/>
      <c r="D31" s="53"/>
      <c r="E31" s="53"/>
      <c r="F31" s="53"/>
      <c r="G31" s="53"/>
      <c r="H31" s="53"/>
      <c r="I31" s="49"/>
      <c r="T31" s="50"/>
    </row>
    <row r="32" spans="1:21" s="42" customFormat="1" ht="18" customHeight="1" x14ac:dyDescent="0.2">
      <c r="B32" s="46"/>
      <c r="D32" s="49"/>
      <c r="E32" s="49"/>
      <c r="F32" s="49"/>
    </row>
    <row r="33" spans="1:17" s="42" customFormat="1" ht="18" customHeight="1" x14ac:dyDescent="0.2">
      <c r="A33" s="51"/>
      <c r="B33" s="46"/>
      <c r="D33" s="49"/>
      <c r="E33" s="49"/>
      <c r="F33" s="49"/>
    </row>
    <row r="34" spans="1:17" s="42" customFormat="1" ht="21" customHeight="1" x14ac:dyDescent="0.2">
      <c r="D34" s="43"/>
      <c r="E34" s="43"/>
      <c r="F34" s="43"/>
    </row>
    <row r="35" spans="1:17" s="51" customFormat="1" ht="18.75" customHeight="1" x14ac:dyDescent="0.2">
      <c r="D35" s="43"/>
      <c r="E35" s="43"/>
      <c r="F35" s="43"/>
    </row>
    <row r="36" spans="1:17" s="1" customFormat="1" ht="18" customHeight="1" x14ac:dyDescent="0.2">
      <c r="B36" s="2"/>
      <c r="C36" s="38"/>
      <c r="D36" s="38"/>
      <c r="E36" s="38"/>
      <c r="F36" s="38"/>
      <c r="G36" s="38"/>
      <c r="H36" s="38"/>
      <c r="Q36" s="2"/>
    </row>
    <row r="37" spans="1:17" s="1" customFormat="1" ht="18" customHeight="1" x14ac:dyDescent="0.2">
      <c r="B37" s="2"/>
      <c r="C37" s="38"/>
      <c r="D37" s="38"/>
      <c r="E37" s="38"/>
      <c r="F37" s="38"/>
      <c r="G37" s="38"/>
      <c r="H37" s="38"/>
      <c r="Q37" s="2"/>
    </row>
    <row r="38" spans="1:17" s="1" customFormat="1" ht="18" customHeight="1" x14ac:dyDescent="0.2">
      <c r="B38" s="2"/>
      <c r="C38" s="38"/>
      <c r="D38" s="38"/>
      <c r="E38" s="38"/>
      <c r="F38" s="38"/>
      <c r="G38" s="38"/>
      <c r="H38" s="38"/>
      <c r="Q38" s="2"/>
    </row>
    <row r="39" spans="1:17" s="1" customFormat="1" ht="18" customHeight="1" x14ac:dyDescent="0.2">
      <c r="B39" s="2"/>
      <c r="C39" s="38"/>
      <c r="D39" s="38"/>
      <c r="E39" s="38"/>
      <c r="F39" s="38"/>
      <c r="G39" s="38"/>
      <c r="H39" s="38"/>
      <c r="Q39" s="2"/>
    </row>
    <row r="40" spans="1:17" s="1" customFormat="1" ht="18" customHeight="1" x14ac:dyDescent="0.2">
      <c r="B40" s="2"/>
      <c r="C40" s="38"/>
      <c r="D40" s="38"/>
      <c r="E40" s="38"/>
      <c r="F40" s="38"/>
      <c r="G40" s="38"/>
      <c r="H40" s="38"/>
      <c r="Q40" s="2"/>
    </row>
    <row r="41" spans="1:17" s="1" customFormat="1" ht="18" customHeight="1" x14ac:dyDescent="0.2">
      <c r="B41" s="2"/>
      <c r="C41" s="38"/>
      <c r="D41" s="38"/>
      <c r="E41" s="38"/>
      <c r="F41" s="38"/>
      <c r="G41" s="38"/>
      <c r="H41" s="38"/>
      <c r="Q41" s="2"/>
    </row>
    <row r="42" spans="1:17" s="1" customFormat="1" ht="18" customHeight="1" x14ac:dyDescent="0.2">
      <c r="B42" s="2"/>
      <c r="C42" s="38"/>
      <c r="D42" s="38"/>
      <c r="E42" s="38"/>
      <c r="F42" s="38"/>
      <c r="G42" s="38"/>
      <c r="H42" s="38"/>
      <c r="Q42" s="2"/>
    </row>
    <row r="43" spans="1:17" s="1" customFormat="1" ht="18" customHeight="1" x14ac:dyDescent="0.2">
      <c r="B43" s="2"/>
      <c r="C43" s="38"/>
      <c r="D43" s="38"/>
      <c r="E43" s="38"/>
      <c r="F43" s="38"/>
      <c r="G43" s="38"/>
      <c r="H43" s="38"/>
      <c r="Q43" s="2"/>
    </row>
    <row r="44" spans="1:17" s="1" customFormat="1" ht="18" customHeight="1" x14ac:dyDescent="0.2">
      <c r="B44" s="2"/>
      <c r="C44" s="38"/>
      <c r="D44" s="38"/>
      <c r="E44" s="38"/>
      <c r="F44" s="38"/>
      <c r="G44" s="38"/>
      <c r="H44" s="38"/>
      <c r="Q44" s="2"/>
    </row>
    <row r="45" spans="1:17" s="1" customFormat="1" ht="18" customHeight="1" x14ac:dyDescent="0.2">
      <c r="B45" s="2"/>
      <c r="C45" s="38"/>
      <c r="D45" s="38"/>
      <c r="E45" s="38"/>
      <c r="F45" s="38"/>
      <c r="G45" s="38"/>
      <c r="H45" s="38"/>
      <c r="Q45" s="2"/>
    </row>
    <row r="46" spans="1:17" s="1" customFormat="1" ht="18" customHeight="1" x14ac:dyDescent="0.2">
      <c r="B46" s="2"/>
      <c r="C46" s="38"/>
      <c r="D46" s="38"/>
      <c r="E46" s="38"/>
      <c r="F46" s="38"/>
      <c r="G46" s="38"/>
      <c r="H46" s="38"/>
      <c r="Q46" s="2"/>
    </row>
    <row r="47" spans="1:17" s="1" customFormat="1" ht="18" customHeight="1" x14ac:dyDescent="0.2">
      <c r="B47" s="2"/>
      <c r="C47" s="38"/>
      <c r="D47" s="38"/>
      <c r="E47" s="38"/>
      <c r="F47" s="38"/>
      <c r="G47" s="38"/>
      <c r="H47" s="38"/>
      <c r="Q47" s="2"/>
    </row>
    <row r="48" spans="1:17" s="1" customFormat="1" ht="18" customHeight="1" x14ac:dyDescent="0.2">
      <c r="B48" s="2"/>
      <c r="C48" s="38"/>
      <c r="D48" s="38"/>
      <c r="E48" s="38"/>
      <c r="F48" s="38"/>
      <c r="G48" s="38"/>
      <c r="H48" s="38"/>
      <c r="Q48" s="2"/>
    </row>
    <row r="49" spans="1:17" s="1" customFormat="1" ht="18" customHeight="1" x14ac:dyDescent="0.2">
      <c r="B49" s="2"/>
      <c r="C49" s="38"/>
      <c r="D49" s="38"/>
      <c r="E49" s="38"/>
      <c r="F49" s="38"/>
      <c r="G49" s="38"/>
      <c r="H49" s="38"/>
      <c r="Q49" s="2"/>
    </row>
    <row r="50" spans="1:17" s="1" customFormat="1" ht="18" customHeight="1" x14ac:dyDescent="0.2">
      <c r="B50" s="2"/>
      <c r="C50" s="38"/>
      <c r="D50" s="38"/>
      <c r="E50" s="38"/>
      <c r="F50" s="38"/>
      <c r="G50" s="38"/>
      <c r="H50" s="38"/>
      <c r="Q50" s="2"/>
    </row>
    <row r="51" spans="1:17" s="1" customFormat="1" ht="18" customHeight="1" x14ac:dyDescent="0.2">
      <c r="B51" s="2"/>
      <c r="C51" s="38"/>
      <c r="D51" s="38"/>
      <c r="E51" s="38"/>
      <c r="F51" s="38"/>
      <c r="G51" s="38"/>
      <c r="H51" s="38"/>
      <c r="Q51" s="2"/>
    </row>
    <row r="52" spans="1:17" s="1" customFormat="1" ht="18" customHeight="1" x14ac:dyDescent="0.2">
      <c r="B52" s="2"/>
      <c r="C52" s="38"/>
      <c r="D52" s="38"/>
      <c r="E52" s="38"/>
      <c r="F52" s="38"/>
      <c r="G52" s="38"/>
      <c r="H52" s="38"/>
      <c r="Q52" s="2"/>
    </row>
    <row r="53" spans="1:17" s="37" customFormat="1" ht="20.100000000000001" customHeight="1" x14ac:dyDescent="0.2">
      <c r="A53" s="288" t="s">
        <v>14</v>
      </c>
      <c r="B53" s="288"/>
      <c r="C53" s="288"/>
      <c r="D53" s="288"/>
      <c r="E53" s="288"/>
      <c r="F53" s="288"/>
      <c r="G53" s="288"/>
      <c r="H53" s="288"/>
      <c r="I53" s="288"/>
      <c r="J53" s="288"/>
      <c r="M53" s="23"/>
      <c r="N53" s="40"/>
      <c r="Q53" s="2"/>
    </row>
    <row r="54" spans="1:17" s="37" customFormat="1" ht="20.100000000000001" customHeight="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Q54" s="2"/>
    </row>
    <row r="55" spans="1:17" s="37" customFormat="1" ht="20.100000000000001" customHeight="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Q55" s="2"/>
    </row>
    <row r="56" spans="1:17" s="37" customFormat="1" ht="20.100000000000001" customHeight="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Q56" s="2"/>
    </row>
    <row r="57" spans="1:17" ht="14.4" x14ac:dyDescent="0.2">
      <c r="B57" s="10" t="s">
        <v>12</v>
      </c>
    </row>
  </sheetData>
  <sheetProtection sheet="1" selectLockedCells="1"/>
  <mergeCells count="24">
    <mergeCell ref="A53:J56"/>
    <mergeCell ref="R12:R19"/>
    <mergeCell ref="A12:A23"/>
    <mergeCell ref="O18:O23"/>
    <mergeCell ref="N18:N23"/>
    <mergeCell ref="M18:M23"/>
    <mergeCell ref="M12:M14"/>
    <mergeCell ref="N12:N14"/>
    <mergeCell ref="O12:O14"/>
    <mergeCell ref="R8:R9"/>
    <mergeCell ref="G9:I9"/>
    <mergeCell ref="J9:L9"/>
    <mergeCell ref="M9:O9"/>
    <mergeCell ref="P9:P10"/>
    <mergeCell ref="Q8:Q10"/>
    <mergeCell ref="G8:P8"/>
    <mergeCell ref="A4:Q4"/>
    <mergeCell ref="A6:C6"/>
    <mergeCell ref="A8:B10"/>
    <mergeCell ref="C9:C10"/>
    <mergeCell ref="D9:D10"/>
    <mergeCell ref="E9:E10"/>
    <mergeCell ref="F9:F11"/>
    <mergeCell ref="C8:F8"/>
  </mergeCells>
  <phoneticPr fontId="5"/>
  <pageMargins left="1" right="1" top="1" bottom="1" header="0.5" footer="0.5"/>
  <pageSetup paperSize="9" scale="65" orientation="landscape" cellComments="asDisplayed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B3680-7F5C-4C72-BE0D-103BD021F126}">
  <sheetPr>
    <tabColor rgb="FFFFFF00"/>
  </sheetPr>
  <dimension ref="A1:X57"/>
  <sheetViews>
    <sheetView showGridLines="0" showZeros="0" view="pageBreakPreview" zoomScale="55" zoomScaleNormal="85" zoomScaleSheetLayoutView="55" workbookViewId="0">
      <selection activeCell="N15" activeCellId="3" sqref="D12:D23 H12:H23 K12:K23 N15:N17"/>
    </sheetView>
  </sheetViews>
  <sheetFormatPr defaultColWidth="9" defaultRowHeight="13.2" x14ac:dyDescent="0.2"/>
  <cols>
    <col min="1" max="1" width="4.77734375" style="2" customWidth="1"/>
    <col min="2" max="2" width="6.44140625" style="2" customWidth="1"/>
    <col min="3" max="3" width="11.109375" style="2" customWidth="1"/>
    <col min="4" max="4" width="12.109375" style="2" customWidth="1"/>
    <col min="5" max="5" width="11.109375" style="2" customWidth="1"/>
    <col min="6" max="6" width="15.109375" style="2" customWidth="1"/>
    <col min="7" max="7" width="11" style="2" customWidth="1"/>
    <col min="8" max="8" width="12" style="2" customWidth="1"/>
    <col min="9" max="10" width="11" style="2" customWidth="1"/>
    <col min="11" max="11" width="12" style="2" customWidth="1"/>
    <col min="12" max="13" width="11" style="2" customWidth="1"/>
    <col min="14" max="14" width="12" style="2" customWidth="1"/>
    <col min="15" max="15" width="11" style="2" customWidth="1"/>
    <col min="16" max="16" width="15.109375" style="2" customWidth="1"/>
    <col min="17" max="17" width="16" style="2" customWidth="1"/>
    <col min="18" max="18" width="3.6640625" style="2" customWidth="1"/>
    <col min="19" max="19" width="5.21875" style="2" customWidth="1"/>
    <col min="20" max="20" width="3.44140625" style="2" customWidth="1"/>
    <col min="21" max="22" width="10" style="150" customWidth="1"/>
    <col min="23" max="23" width="9" style="2"/>
    <col min="24" max="25" width="10.44140625" style="2" customWidth="1"/>
    <col min="26" max="16384" width="9" style="2"/>
  </cols>
  <sheetData>
    <row r="1" spans="1:24" ht="17.25" customHeight="1" x14ac:dyDescent="0.2"/>
    <row r="2" spans="1:24" ht="17.25" customHeight="1" x14ac:dyDescent="0.2"/>
    <row r="3" spans="1:24" ht="17.25" customHeight="1" x14ac:dyDescent="0.2">
      <c r="A3" s="3"/>
      <c r="B3" s="4"/>
      <c r="C3" s="4"/>
      <c r="D3" s="4"/>
      <c r="F3" s="4"/>
      <c r="H3" s="4"/>
      <c r="K3" s="4"/>
      <c r="N3" s="4"/>
    </row>
    <row r="4" spans="1:24" ht="17.25" customHeight="1" x14ac:dyDescent="0.2">
      <c r="A4" s="286" t="s">
        <v>17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39"/>
    </row>
    <row r="5" spans="1:24" ht="17.25" customHeight="1" x14ac:dyDescent="0.2">
      <c r="A5" s="5"/>
      <c r="B5" s="4"/>
      <c r="C5" s="4"/>
      <c r="D5" s="4"/>
      <c r="F5" s="4"/>
      <c r="G5" s="45"/>
      <c r="H5" s="45"/>
      <c r="I5" s="45"/>
      <c r="J5" s="45"/>
      <c r="K5" s="4"/>
      <c r="N5" s="4"/>
      <c r="O5" s="39"/>
      <c r="P5" s="39"/>
      <c r="Q5" s="39"/>
      <c r="R5" s="39"/>
    </row>
    <row r="6" spans="1:24" ht="17.25" customHeight="1" x14ac:dyDescent="0.2">
      <c r="A6" s="235" t="s">
        <v>44</v>
      </c>
      <c r="B6" s="236"/>
      <c r="C6" s="237"/>
      <c r="D6" s="139" t="str">
        <f>算定書一覧表!B23</f>
        <v>伊自良左岸地区クリーンセンター</v>
      </c>
      <c r="E6" s="4"/>
      <c r="F6" s="4"/>
      <c r="H6" s="4"/>
      <c r="K6" s="4"/>
      <c r="N6" s="4"/>
      <c r="O6" s="21"/>
      <c r="P6" s="22"/>
      <c r="Q6" s="22"/>
      <c r="R6" s="21"/>
    </row>
    <row r="7" spans="1:24" ht="17.25" customHeight="1" x14ac:dyDescent="0.2">
      <c r="A7" s="5"/>
      <c r="B7" s="4"/>
      <c r="C7" s="4"/>
      <c r="D7" s="4" t="s">
        <v>100</v>
      </c>
      <c r="F7" s="4"/>
      <c r="H7" s="4"/>
      <c r="K7" s="4"/>
      <c r="N7" s="4"/>
    </row>
    <row r="8" spans="1:24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8"/>
      <c r="I8" s="228"/>
      <c r="J8" s="228"/>
      <c r="K8" s="228"/>
      <c r="L8" s="228"/>
      <c r="M8" s="228"/>
      <c r="N8" s="228"/>
      <c r="O8" s="228"/>
      <c r="P8" s="229"/>
      <c r="Q8" s="212" t="s">
        <v>38</v>
      </c>
      <c r="R8" s="211"/>
    </row>
    <row r="9" spans="1:24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9</v>
      </c>
      <c r="H9" s="223"/>
      <c r="I9" s="224"/>
      <c r="J9" s="225" t="s">
        <v>8</v>
      </c>
      <c r="K9" s="225"/>
      <c r="L9" s="225"/>
      <c r="M9" s="225" t="s">
        <v>10</v>
      </c>
      <c r="N9" s="225"/>
      <c r="O9" s="225"/>
      <c r="P9" s="226" t="s">
        <v>37</v>
      </c>
      <c r="Q9" s="213"/>
      <c r="R9" s="211"/>
    </row>
    <row r="10" spans="1:24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32</v>
      </c>
      <c r="J10" s="17" t="s">
        <v>13</v>
      </c>
      <c r="K10" s="34" t="s">
        <v>119</v>
      </c>
      <c r="L10" s="16" t="s">
        <v>33</v>
      </c>
      <c r="M10" s="17" t="s">
        <v>13</v>
      </c>
      <c r="N10" s="34" t="s">
        <v>120</v>
      </c>
      <c r="O10" s="16" t="s">
        <v>36</v>
      </c>
      <c r="P10" s="227"/>
      <c r="Q10" s="213"/>
      <c r="R10" s="30"/>
    </row>
    <row r="11" spans="1:24" ht="30" customHeight="1" thickBot="1" x14ac:dyDescent="0.25">
      <c r="A11" s="131" t="s">
        <v>3</v>
      </c>
      <c r="B11" s="7" t="s">
        <v>4</v>
      </c>
      <c r="C11" s="8" t="s">
        <v>47</v>
      </c>
      <c r="D11" s="25" t="s">
        <v>48</v>
      </c>
      <c r="E11" s="20"/>
      <c r="F11" s="234"/>
      <c r="G11" s="28" t="s">
        <v>20</v>
      </c>
      <c r="H11" s="25" t="s">
        <v>49</v>
      </c>
      <c r="I11" s="35" t="s">
        <v>23</v>
      </c>
      <c r="J11" s="36" t="s">
        <v>25</v>
      </c>
      <c r="K11" s="25" t="s">
        <v>49</v>
      </c>
      <c r="L11" s="35" t="s">
        <v>34</v>
      </c>
      <c r="M11" s="36" t="s">
        <v>35</v>
      </c>
      <c r="N11" s="44" t="s">
        <v>49</v>
      </c>
      <c r="O11" s="35" t="s">
        <v>50</v>
      </c>
      <c r="P11" s="60" t="s">
        <v>5</v>
      </c>
      <c r="Q11" s="9" t="s">
        <v>5</v>
      </c>
      <c r="R11" s="33"/>
    </row>
    <row r="12" spans="1:24" ht="20.100000000000001" customHeight="1" x14ac:dyDescent="0.2">
      <c r="A12" s="185" t="s">
        <v>104</v>
      </c>
      <c r="B12" s="41">
        <v>4</v>
      </c>
      <c r="C12" s="26">
        <v>55</v>
      </c>
      <c r="D12" s="104"/>
      <c r="E12" s="61" t="s">
        <v>6</v>
      </c>
      <c r="F12" s="166">
        <f>TRUNC(C12*D12*0.85)</f>
        <v>0</v>
      </c>
      <c r="G12" s="81">
        <v>12361</v>
      </c>
      <c r="H12" s="104"/>
      <c r="I12" s="66">
        <f>TRUNC(G12*H12)</f>
        <v>0</v>
      </c>
      <c r="J12" s="158">
        <f>W12-U12</f>
        <v>2926</v>
      </c>
      <c r="K12" s="104"/>
      <c r="L12" s="67">
        <f>TRUNC(J12*K12)</f>
        <v>0</v>
      </c>
      <c r="M12" s="190"/>
      <c r="N12" s="190"/>
      <c r="O12" s="193"/>
      <c r="P12" s="68">
        <f t="shared" ref="P12:P18" si="0">I12+L12+O12</f>
        <v>0</v>
      </c>
      <c r="Q12" s="18">
        <f>INT(F12+P12)</f>
        <v>0</v>
      </c>
      <c r="R12" s="189"/>
      <c r="U12" s="150">
        <v>9289</v>
      </c>
      <c r="W12" s="2">
        <v>12215</v>
      </c>
    </row>
    <row r="13" spans="1:24" ht="20.100000000000001" customHeight="1" x14ac:dyDescent="0.2">
      <c r="A13" s="256"/>
      <c r="B13" s="41">
        <v>5</v>
      </c>
      <c r="C13" s="26">
        <v>55</v>
      </c>
      <c r="D13" s="105"/>
      <c r="E13" s="61" t="s">
        <v>6</v>
      </c>
      <c r="F13" s="166">
        <f t="shared" ref="F13:F22" si="1">TRUNC(C13*D13*0.85)</f>
        <v>0</v>
      </c>
      <c r="G13" s="81">
        <v>15146</v>
      </c>
      <c r="H13" s="106"/>
      <c r="I13" s="66">
        <f t="shared" ref="I13:I23" si="2">TRUNC(G13*H13)</f>
        <v>0</v>
      </c>
      <c r="J13" s="158">
        <f>W13-U13</f>
        <v>2299</v>
      </c>
      <c r="K13" s="106"/>
      <c r="L13" s="67">
        <f t="shared" ref="L13:L23" si="3">TRUNC(J13*K13)</f>
        <v>0</v>
      </c>
      <c r="M13" s="191"/>
      <c r="N13" s="191"/>
      <c r="O13" s="194"/>
      <c r="P13" s="68">
        <f t="shared" si="0"/>
        <v>0</v>
      </c>
      <c r="Q13" s="18">
        <f t="shared" ref="Q13:Q23" si="4">INT(F13+P13)</f>
        <v>0</v>
      </c>
      <c r="R13" s="189"/>
      <c r="U13" s="150">
        <v>9556</v>
      </c>
      <c r="W13" s="2">
        <v>11855</v>
      </c>
    </row>
    <row r="14" spans="1:24" ht="20.100000000000001" customHeight="1" thickBot="1" x14ac:dyDescent="0.25">
      <c r="A14" s="256"/>
      <c r="B14" s="41">
        <v>6</v>
      </c>
      <c r="C14" s="26">
        <v>55</v>
      </c>
      <c r="D14" s="105"/>
      <c r="E14" s="61" t="s">
        <v>6</v>
      </c>
      <c r="F14" s="166">
        <f t="shared" si="1"/>
        <v>0</v>
      </c>
      <c r="G14" s="81">
        <v>12943</v>
      </c>
      <c r="H14" s="106"/>
      <c r="I14" s="66">
        <f t="shared" si="2"/>
        <v>0</v>
      </c>
      <c r="J14" s="158">
        <f>W14-U14</f>
        <v>5353</v>
      </c>
      <c r="K14" s="106"/>
      <c r="L14" s="67">
        <f t="shared" si="3"/>
        <v>0</v>
      </c>
      <c r="M14" s="192"/>
      <c r="N14" s="244"/>
      <c r="O14" s="195"/>
      <c r="P14" s="68">
        <f t="shared" si="0"/>
        <v>0</v>
      </c>
      <c r="Q14" s="100">
        <f t="shared" si="4"/>
        <v>0</v>
      </c>
      <c r="R14" s="189"/>
      <c r="U14" s="150">
        <v>8214</v>
      </c>
      <c r="W14" s="2">
        <v>13567</v>
      </c>
    </row>
    <row r="15" spans="1:24" ht="20.100000000000001" customHeight="1" x14ac:dyDescent="0.2">
      <c r="A15" s="256"/>
      <c r="B15" s="41">
        <v>7</v>
      </c>
      <c r="C15" s="26">
        <v>55</v>
      </c>
      <c r="D15" s="105"/>
      <c r="E15" s="61" t="s">
        <v>6</v>
      </c>
      <c r="F15" s="166">
        <f t="shared" si="1"/>
        <v>0</v>
      </c>
      <c r="G15" s="81">
        <v>12656</v>
      </c>
      <c r="H15" s="106"/>
      <c r="I15" s="66">
        <f>TRUNC(G15*H15)</f>
        <v>0</v>
      </c>
      <c r="J15" s="158">
        <v>2258</v>
      </c>
      <c r="K15" s="106"/>
      <c r="L15" s="67">
        <f>TRUNC(J15*K15)</f>
        <v>0</v>
      </c>
      <c r="M15" s="159">
        <v>1755</v>
      </c>
      <c r="N15" s="111"/>
      <c r="O15" s="67">
        <f t="shared" ref="O15:O17" si="5">TRUNC(M15*N15)</f>
        <v>0</v>
      </c>
      <c r="P15" s="68">
        <f t="shared" si="0"/>
        <v>0</v>
      </c>
      <c r="Q15" s="18">
        <f>INT(F15+P15)</f>
        <v>0</v>
      </c>
      <c r="R15" s="189"/>
      <c r="U15" s="150">
        <v>9417</v>
      </c>
      <c r="V15" s="150">
        <f>U15/2</f>
        <v>4708.5</v>
      </c>
      <c r="W15" s="2">
        <v>6967</v>
      </c>
      <c r="X15" s="2">
        <v>6464</v>
      </c>
    </row>
    <row r="16" spans="1:24" ht="20.100000000000001" customHeight="1" x14ac:dyDescent="0.2">
      <c r="A16" s="256"/>
      <c r="B16" s="41">
        <v>8</v>
      </c>
      <c r="C16" s="26">
        <v>55</v>
      </c>
      <c r="D16" s="105"/>
      <c r="E16" s="61" t="s">
        <v>6</v>
      </c>
      <c r="F16" s="166">
        <f t="shared" si="1"/>
        <v>0</v>
      </c>
      <c r="G16" s="81">
        <v>12053</v>
      </c>
      <c r="H16" s="106"/>
      <c r="I16" s="66">
        <f t="shared" si="2"/>
        <v>0</v>
      </c>
      <c r="J16" s="158">
        <f>W16-V16</f>
        <v>1595</v>
      </c>
      <c r="K16" s="106"/>
      <c r="L16" s="67">
        <f t="shared" si="3"/>
        <v>0</v>
      </c>
      <c r="M16" s="159">
        <f>X16-V16</f>
        <v>1255</v>
      </c>
      <c r="N16" s="105"/>
      <c r="O16" s="67">
        <f t="shared" si="5"/>
        <v>0</v>
      </c>
      <c r="P16" s="68">
        <f t="shared" si="0"/>
        <v>0</v>
      </c>
      <c r="Q16" s="18">
        <f>INT(F16+P16)</f>
        <v>0</v>
      </c>
      <c r="R16" s="189"/>
      <c r="U16" s="150">
        <v>9172</v>
      </c>
      <c r="V16" s="150">
        <f t="shared" ref="V16:V17" si="6">U16/2</f>
        <v>4586</v>
      </c>
      <c r="W16" s="2">
        <v>6181</v>
      </c>
      <c r="X16" s="2">
        <v>5841</v>
      </c>
    </row>
    <row r="17" spans="1:24" ht="20.100000000000001" customHeight="1" thickBot="1" x14ac:dyDescent="0.25">
      <c r="A17" s="256"/>
      <c r="B17" s="41">
        <v>9</v>
      </c>
      <c r="C17" s="26">
        <v>55</v>
      </c>
      <c r="D17" s="105"/>
      <c r="E17" s="61" t="s">
        <v>11</v>
      </c>
      <c r="F17" s="166">
        <f t="shared" si="1"/>
        <v>0</v>
      </c>
      <c r="G17" s="81">
        <v>11169</v>
      </c>
      <c r="H17" s="106"/>
      <c r="I17" s="66">
        <f t="shared" si="2"/>
        <v>0</v>
      </c>
      <c r="J17" s="158">
        <f>W17-V17</f>
        <v>1941.5</v>
      </c>
      <c r="K17" s="106"/>
      <c r="L17" s="67">
        <f t="shared" si="3"/>
        <v>0</v>
      </c>
      <c r="M17" s="159">
        <f>X17-V17</f>
        <v>1757.5</v>
      </c>
      <c r="N17" s="108"/>
      <c r="O17" s="67">
        <f t="shared" si="5"/>
        <v>0</v>
      </c>
      <c r="P17" s="68">
        <f t="shared" si="0"/>
        <v>0</v>
      </c>
      <c r="Q17" s="18">
        <f>INT(F17+P17)</f>
        <v>0</v>
      </c>
      <c r="R17" s="189"/>
      <c r="T17" s="10"/>
      <c r="U17" s="150">
        <v>7639</v>
      </c>
      <c r="V17" s="150">
        <f t="shared" si="6"/>
        <v>3819.5</v>
      </c>
      <c r="W17" s="2">
        <v>5761</v>
      </c>
      <c r="X17" s="2">
        <v>5577</v>
      </c>
    </row>
    <row r="18" spans="1:24" ht="20.100000000000001" customHeight="1" x14ac:dyDescent="0.2">
      <c r="A18" s="256"/>
      <c r="B18" s="41">
        <v>10</v>
      </c>
      <c r="C18" s="26">
        <v>55</v>
      </c>
      <c r="D18" s="105"/>
      <c r="E18" s="61" t="s">
        <v>11</v>
      </c>
      <c r="F18" s="166">
        <f t="shared" si="1"/>
        <v>0</v>
      </c>
      <c r="G18" s="81">
        <v>12204</v>
      </c>
      <c r="H18" s="106"/>
      <c r="I18" s="66">
        <f>TRUNC(G18*H18)</f>
        <v>0</v>
      </c>
      <c r="J18" s="158">
        <f>W18-U18</f>
        <v>5530</v>
      </c>
      <c r="K18" s="106"/>
      <c r="L18" s="67">
        <f t="shared" si="3"/>
        <v>0</v>
      </c>
      <c r="M18" s="295"/>
      <c r="N18" s="292"/>
      <c r="O18" s="271"/>
      <c r="P18" s="68">
        <f t="shared" si="0"/>
        <v>0</v>
      </c>
      <c r="Q18" s="18">
        <f>INT(F18+P18)</f>
        <v>0</v>
      </c>
      <c r="R18" s="189"/>
      <c r="U18" s="150">
        <v>7251</v>
      </c>
      <c r="W18" s="2">
        <v>12781</v>
      </c>
    </row>
    <row r="19" spans="1:24" ht="20.100000000000001" customHeight="1" x14ac:dyDescent="0.2">
      <c r="A19" s="256"/>
      <c r="B19" s="41">
        <v>11</v>
      </c>
      <c r="C19" s="26">
        <v>55</v>
      </c>
      <c r="D19" s="105"/>
      <c r="E19" s="61" t="s">
        <v>6</v>
      </c>
      <c r="F19" s="166">
        <f t="shared" si="1"/>
        <v>0</v>
      </c>
      <c r="G19" s="81">
        <v>12712</v>
      </c>
      <c r="H19" s="106"/>
      <c r="I19" s="66">
        <f t="shared" si="2"/>
        <v>0</v>
      </c>
      <c r="J19" s="158">
        <f>W19-U19</f>
        <v>5850</v>
      </c>
      <c r="K19" s="106"/>
      <c r="L19" s="67">
        <f>TRUNC(J19*K19)</f>
        <v>0</v>
      </c>
      <c r="M19" s="296"/>
      <c r="N19" s="293"/>
      <c r="O19" s="272"/>
      <c r="P19" s="68">
        <f t="shared" ref="P19:P23" si="7">I19+L19+O19</f>
        <v>0</v>
      </c>
      <c r="Q19" s="18">
        <f t="shared" si="4"/>
        <v>0</v>
      </c>
      <c r="R19" s="189"/>
      <c r="U19" s="150">
        <v>6452</v>
      </c>
      <c r="W19" s="2">
        <v>12302</v>
      </c>
    </row>
    <row r="20" spans="1:24" ht="20.100000000000001" customHeight="1" x14ac:dyDescent="0.2">
      <c r="A20" s="256"/>
      <c r="B20" s="41">
        <v>12</v>
      </c>
      <c r="C20" s="26">
        <v>55</v>
      </c>
      <c r="D20" s="105"/>
      <c r="E20" s="61" t="s">
        <v>6</v>
      </c>
      <c r="F20" s="167">
        <f t="shared" si="1"/>
        <v>0</v>
      </c>
      <c r="G20" s="81">
        <v>13605</v>
      </c>
      <c r="H20" s="106"/>
      <c r="I20" s="66">
        <f t="shared" si="2"/>
        <v>0</v>
      </c>
      <c r="J20" s="158">
        <f t="shared" ref="J20:J23" si="8">W20-U20</f>
        <v>5633</v>
      </c>
      <c r="K20" s="106"/>
      <c r="L20" s="67">
        <f t="shared" si="3"/>
        <v>0</v>
      </c>
      <c r="M20" s="296"/>
      <c r="N20" s="293"/>
      <c r="O20" s="272"/>
      <c r="P20" s="68">
        <f t="shared" si="7"/>
        <v>0</v>
      </c>
      <c r="Q20" s="18">
        <f t="shared" si="4"/>
        <v>0</v>
      </c>
      <c r="R20" s="129"/>
      <c r="T20" s="10"/>
      <c r="U20" s="150">
        <v>6783</v>
      </c>
      <c r="W20" s="2">
        <v>12416</v>
      </c>
    </row>
    <row r="21" spans="1:24" ht="20.100000000000001" customHeight="1" x14ac:dyDescent="0.2">
      <c r="A21" s="257"/>
      <c r="B21" s="41">
        <v>1</v>
      </c>
      <c r="C21" s="26">
        <v>55</v>
      </c>
      <c r="D21" s="105"/>
      <c r="E21" s="61" t="s">
        <v>6</v>
      </c>
      <c r="F21" s="166">
        <f>TRUNC(C21*D21*0.85)</f>
        <v>0</v>
      </c>
      <c r="G21" s="81">
        <v>14961</v>
      </c>
      <c r="H21" s="106"/>
      <c r="I21" s="66">
        <f t="shared" si="2"/>
        <v>0</v>
      </c>
      <c r="J21" s="158">
        <f t="shared" si="8"/>
        <v>4944</v>
      </c>
      <c r="K21" s="106"/>
      <c r="L21" s="67">
        <f t="shared" si="3"/>
        <v>0</v>
      </c>
      <c r="M21" s="296"/>
      <c r="N21" s="293"/>
      <c r="O21" s="272"/>
      <c r="P21" s="68">
        <f t="shared" si="7"/>
        <v>0</v>
      </c>
      <c r="Q21" s="100">
        <f t="shared" si="4"/>
        <v>0</v>
      </c>
      <c r="R21" s="129"/>
      <c r="U21" s="150">
        <v>6686</v>
      </c>
      <c r="W21" s="2">
        <v>11630</v>
      </c>
    </row>
    <row r="22" spans="1:24" ht="20.100000000000001" customHeight="1" x14ac:dyDescent="0.2">
      <c r="A22" s="257"/>
      <c r="B22" s="41">
        <v>2</v>
      </c>
      <c r="C22" s="26">
        <v>55</v>
      </c>
      <c r="D22" s="105"/>
      <c r="E22" s="61" t="s">
        <v>6</v>
      </c>
      <c r="F22" s="166">
        <f t="shared" si="1"/>
        <v>0</v>
      </c>
      <c r="G22" s="81">
        <v>13018</v>
      </c>
      <c r="H22" s="106"/>
      <c r="I22" s="66">
        <f t="shared" si="2"/>
        <v>0</v>
      </c>
      <c r="J22" s="158">
        <f t="shared" si="8"/>
        <v>4058</v>
      </c>
      <c r="K22" s="106"/>
      <c r="L22" s="67">
        <f t="shared" si="3"/>
        <v>0</v>
      </c>
      <c r="M22" s="296"/>
      <c r="N22" s="293"/>
      <c r="O22" s="272"/>
      <c r="P22" s="68">
        <f t="shared" si="7"/>
        <v>0</v>
      </c>
      <c r="Q22" s="18">
        <f t="shared" si="4"/>
        <v>0</v>
      </c>
      <c r="R22" s="129"/>
      <c r="U22" s="150">
        <v>6842</v>
      </c>
      <c r="W22" s="2">
        <v>10900</v>
      </c>
    </row>
    <row r="23" spans="1:24" ht="20.100000000000001" customHeight="1" thickBot="1" x14ac:dyDescent="0.25">
      <c r="A23" s="258"/>
      <c r="B23" s="41">
        <v>3</v>
      </c>
      <c r="C23" s="26">
        <v>55</v>
      </c>
      <c r="D23" s="108"/>
      <c r="E23" s="70" t="s">
        <v>6</v>
      </c>
      <c r="F23" s="169">
        <f>TRUNC(C23*D23*0.85)</f>
        <v>0</v>
      </c>
      <c r="G23" s="83">
        <v>13446</v>
      </c>
      <c r="H23" s="108"/>
      <c r="I23" s="98">
        <f t="shared" si="2"/>
        <v>0</v>
      </c>
      <c r="J23" s="158">
        <f t="shared" si="8"/>
        <v>5226</v>
      </c>
      <c r="K23" s="108"/>
      <c r="L23" s="67">
        <f t="shared" si="3"/>
        <v>0</v>
      </c>
      <c r="M23" s="297"/>
      <c r="N23" s="294"/>
      <c r="O23" s="273"/>
      <c r="P23" s="68">
        <f t="shared" si="7"/>
        <v>0</v>
      </c>
      <c r="Q23" s="29">
        <f t="shared" si="4"/>
        <v>0</v>
      </c>
      <c r="R23" s="129"/>
      <c r="U23" s="150">
        <v>8836</v>
      </c>
      <c r="W23" s="2">
        <v>14062</v>
      </c>
    </row>
    <row r="24" spans="1:24" ht="47.25" customHeight="1" thickTop="1" thickBot="1" x14ac:dyDescent="0.25">
      <c r="A24" s="11" t="s">
        <v>7</v>
      </c>
      <c r="B24" s="12"/>
      <c r="C24" s="13"/>
      <c r="D24" s="130"/>
      <c r="E24" s="69"/>
      <c r="F24" s="99"/>
      <c r="G24" s="19">
        <f>SUM(G12:G23)</f>
        <v>156274</v>
      </c>
      <c r="H24" s="130"/>
      <c r="I24" s="14"/>
      <c r="J24" s="19">
        <f>SUM(J12:J23)</f>
        <v>47613.5</v>
      </c>
      <c r="K24" s="130"/>
      <c r="L24" s="14"/>
      <c r="M24" s="19">
        <f>SUM(M12:M19)</f>
        <v>4767.5</v>
      </c>
      <c r="N24" s="130"/>
      <c r="O24" s="14"/>
      <c r="P24" s="62"/>
      <c r="Q24" s="84">
        <f>SUM(Q12:Q23)</f>
        <v>0</v>
      </c>
      <c r="R24" s="32"/>
      <c r="U24" s="145">
        <f>SUM(U12:U23)</f>
        <v>96137</v>
      </c>
      <c r="V24" s="145"/>
      <c r="W24" s="2">
        <f>SUM(W12:W23)</f>
        <v>130637</v>
      </c>
      <c r="X24" s="2">
        <f>SUM(X15:X17)</f>
        <v>17882</v>
      </c>
    </row>
    <row r="25" spans="1:24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7"/>
      <c r="N25" s="129"/>
      <c r="O25" s="56"/>
      <c r="P25" s="56"/>
      <c r="Q25" s="102"/>
      <c r="R25" s="58"/>
      <c r="S25" s="59"/>
      <c r="X25" s="164">
        <f>X24+W24+G24</f>
        <v>304793</v>
      </c>
    </row>
    <row r="26" spans="1:24" ht="45" customHeight="1" thickTop="1" thickBot="1" x14ac:dyDescent="0.25">
      <c r="A26" s="133"/>
      <c r="B26" s="134"/>
      <c r="D26" s="129"/>
      <c r="E26" s="129"/>
      <c r="F26" s="129"/>
      <c r="G26" s="57"/>
      <c r="H26" s="129"/>
      <c r="I26" s="57"/>
      <c r="N26" s="56"/>
      <c r="O26" s="56"/>
      <c r="P26" s="113" t="s">
        <v>121</v>
      </c>
      <c r="Q26" s="84">
        <f>Q24</f>
        <v>0</v>
      </c>
      <c r="S26" s="59"/>
    </row>
    <row r="27" spans="1:24" ht="15.75" customHeight="1" x14ac:dyDescent="0.2">
      <c r="A27" s="133"/>
      <c r="B27" s="135"/>
      <c r="I27" s="63"/>
      <c r="J27" s="87"/>
      <c r="K27" s="88"/>
      <c r="L27" s="89"/>
      <c r="M27" s="90"/>
      <c r="N27" s="54"/>
      <c r="O27" s="127" t="s">
        <v>122</v>
      </c>
      <c r="P27" s="127"/>
      <c r="Q27" s="75"/>
      <c r="S27" s="31"/>
      <c r="U27" s="151"/>
      <c r="V27" s="151"/>
    </row>
    <row r="28" spans="1:24" s="1" customFormat="1" ht="13.5" customHeight="1" x14ac:dyDescent="0.2">
      <c r="A28" s="133"/>
      <c r="B28" s="133"/>
      <c r="I28" s="64"/>
      <c r="J28" s="76"/>
      <c r="K28" s="77"/>
      <c r="L28" s="63"/>
      <c r="M28" s="63"/>
      <c r="N28" s="78"/>
      <c r="O28" s="128" t="s">
        <v>124</v>
      </c>
      <c r="P28" s="132"/>
      <c r="Q28" s="78"/>
      <c r="U28" s="152"/>
      <c r="V28" s="152"/>
    </row>
    <row r="29" spans="1:24" s="42" customFormat="1" ht="18" customHeight="1" x14ac:dyDescent="0.2">
      <c r="A29" s="133"/>
      <c r="B29" s="133"/>
      <c r="D29" s="48"/>
      <c r="E29" s="48"/>
      <c r="F29" s="48"/>
      <c r="I29" s="65"/>
      <c r="J29" s="65"/>
      <c r="K29" s="79"/>
      <c r="L29" s="64"/>
      <c r="M29" s="64"/>
      <c r="N29" s="78"/>
      <c r="Q29" s="78"/>
      <c r="U29" s="153"/>
      <c r="V29" s="153"/>
    </row>
    <row r="30" spans="1:24" s="42" customFormat="1" ht="18" customHeight="1" x14ac:dyDescent="0.2">
      <c r="B30" s="52"/>
      <c r="D30" s="49"/>
      <c r="E30" s="49"/>
      <c r="F30" s="49"/>
      <c r="I30" s="65"/>
      <c r="J30" s="91"/>
      <c r="K30" s="92"/>
      <c r="L30" s="65"/>
      <c r="M30" s="65"/>
      <c r="N30" s="78"/>
      <c r="U30" s="153"/>
      <c r="V30" s="153"/>
    </row>
    <row r="31" spans="1:24" s="42" customFormat="1" ht="21" customHeight="1" x14ac:dyDescent="0.2">
      <c r="B31" s="80"/>
      <c r="D31" s="53"/>
      <c r="E31" s="53"/>
      <c r="F31" s="53"/>
      <c r="G31" s="53"/>
      <c r="H31" s="53"/>
      <c r="I31" s="49"/>
      <c r="T31" s="50"/>
      <c r="U31" s="153"/>
      <c r="V31" s="153"/>
    </row>
    <row r="32" spans="1:24" s="42" customFormat="1" ht="18" customHeight="1" x14ac:dyDescent="0.2">
      <c r="B32" s="46"/>
      <c r="D32" s="49"/>
      <c r="E32" s="49"/>
      <c r="F32" s="49"/>
      <c r="U32" s="153"/>
      <c r="V32" s="153"/>
    </row>
    <row r="33" spans="1:22" s="42" customFormat="1" ht="18" customHeight="1" x14ac:dyDescent="0.2">
      <c r="A33" s="51"/>
      <c r="B33" s="46"/>
      <c r="D33" s="49"/>
      <c r="E33" s="49"/>
      <c r="F33" s="49"/>
      <c r="U33" s="153"/>
      <c r="V33" s="153"/>
    </row>
    <row r="34" spans="1:22" s="42" customFormat="1" ht="21" customHeight="1" x14ac:dyDescent="0.2">
      <c r="D34" s="43"/>
      <c r="E34" s="43"/>
      <c r="F34" s="43"/>
      <c r="U34" s="153"/>
      <c r="V34" s="153"/>
    </row>
    <row r="35" spans="1:22" s="51" customFormat="1" ht="18.75" customHeight="1" x14ac:dyDescent="0.2">
      <c r="D35" s="43"/>
      <c r="E35" s="43"/>
      <c r="F35" s="43"/>
      <c r="U35" s="154"/>
      <c r="V35" s="154"/>
    </row>
    <row r="36" spans="1:22" s="1" customFormat="1" ht="18" customHeight="1" x14ac:dyDescent="0.2">
      <c r="B36" s="2"/>
      <c r="C36" s="38"/>
      <c r="D36" s="38"/>
      <c r="E36" s="38"/>
      <c r="F36" s="38"/>
      <c r="G36" s="38"/>
      <c r="H36" s="38"/>
      <c r="Q36" s="2"/>
      <c r="U36" s="152"/>
      <c r="V36" s="152"/>
    </row>
    <row r="37" spans="1:22" s="1" customFormat="1" ht="18" customHeight="1" x14ac:dyDescent="0.2">
      <c r="B37" s="2"/>
      <c r="C37" s="38"/>
      <c r="D37" s="38"/>
      <c r="E37" s="38"/>
      <c r="F37" s="38"/>
      <c r="G37" s="38"/>
      <c r="H37" s="38"/>
      <c r="Q37" s="2"/>
      <c r="U37" s="152"/>
      <c r="V37" s="152"/>
    </row>
    <row r="38" spans="1:22" s="1" customFormat="1" ht="18" customHeight="1" x14ac:dyDescent="0.2">
      <c r="B38" s="2"/>
      <c r="C38" s="38"/>
      <c r="D38" s="38"/>
      <c r="E38" s="38"/>
      <c r="F38" s="38"/>
      <c r="G38" s="38"/>
      <c r="H38" s="38"/>
      <c r="Q38" s="2"/>
      <c r="U38" s="152"/>
      <c r="V38" s="152"/>
    </row>
    <row r="39" spans="1:22" s="1" customFormat="1" ht="18" customHeight="1" x14ac:dyDescent="0.2">
      <c r="B39" s="2"/>
      <c r="C39" s="38"/>
      <c r="D39" s="38"/>
      <c r="E39" s="38"/>
      <c r="F39" s="38"/>
      <c r="G39" s="38"/>
      <c r="H39" s="38"/>
      <c r="Q39" s="2"/>
      <c r="U39" s="152"/>
      <c r="V39" s="152"/>
    </row>
    <row r="40" spans="1:22" s="1" customFormat="1" ht="18" customHeight="1" x14ac:dyDescent="0.2">
      <c r="B40" s="2"/>
      <c r="C40" s="38"/>
      <c r="D40" s="38"/>
      <c r="E40" s="38"/>
      <c r="F40" s="38"/>
      <c r="G40" s="38"/>
      <c r="H40" s="38"/>
      <c r="Q40" s="2"/>
      <c r="U40" s="152"/>
      <c r="V40" s="152"/>
    </row>
    <row r="41" spans="1:22" s="1" customFormat="1" ht="18" customHeight="1" x14ac:dyDescent="0.2">
      <c r="B41" s="2"/>
      <c r="C41" s="38"/>
      <c r="D41" s="38"/>
      <c r="E41" s="38"/>
      <c r="F41" s="38"/>
      <c r="G41" s="38"/>
      <c r="H41" s="38"/>
      <c r="Q41" s="2"/>
      <c r="U41" s="152"/>
      <c r="V41" s="152"/>
    </row>
    <row r="42" spans="1:22" s="1" customFormat="1" ht="18" customHeight="1" x14ac:dyDescent="0.2">
      <c r="B42" s="2"/>
      <c r="C42" s="38"/>
      <c r="D42" s="38"/>
      <c r="E42" s="38"/>
      <c r="F42" s="38"/>
      <c r="G42" s="38"/>
      <c r="H42" s="38"/>
      <c r="Q42" s="2"/>
      <c r="U42" s="152"/>
      <c r="V42" s="152"/>
    </row>
    <row r="43" spans="1:22" s="1" customFormat="1" ht="18" customHeight="1" x14ac:dyDescent="0.2">
      <c r="B43" s="2"/>
      <c r="C43" s="38"/>
      <c r="D43" s="38"/>
      <c r="E43" s="38"/>
      <c r="F43" s="38"/>
      <c r="G43" s="38"/>
      <c r="H43" s="38"/>
      <c r="Q43" s="2"/>
      <c r="U43" s="152"/>
      <c r="V43" s="152"/>
    </row>
    <row r="44" spans="1:22" s="1" customFormat="1" ht="18" customHeight="1" x14ac:dyDescent="0.2">
      <c r="B44" s="2"/>
      <c r="C44" s="38"/>
      <c r="D44" s="38"/>
      <c r="E44" s="38"/>
      <c r="F44" s="38"/>
      <c r="G44" s="38"/>
      <c r="H44" s="38"/>
      <c r="Q44" s="2"/>
      <c r="U44" s="152"/>
      <c r="V44" s="152"/>
    </row>
    <row r="45" spans="1:22" s="1" customFormat="1" ht="18" customHeight="1" x14ac:dyDescent="0.2">
      <c r="B45" s="2"/>
      <c r="C45" s="38"/>
      <c r="D45" s="38"/>
      <c r="E45" s="38"/>
      <c r="F45" s="38"/>
      <c r="G45" s="38"/>
      <c r="H45" s="38"/>
      <c r="Q45" s="2"/>
      <c r="U45" s="152"/>
      <c r="V45" s="152"/>
    </row>
    <row r="46" spans="1:22" s="1" customFormat="1" ht="18" customHeight="1" x14ac:dyDescent="0.2">
      <c r="B46" s="2"/>
      <c r="C46" s="38"/>
      <c r="D46" s="38"/>
      <c r="E46" s="38"/>
      <c r="F46" s="38"/>
      <c r="G46" s="38"/>
      <c r="H46" s="38"/>
      <c r="Q46" s="2"/>
      <c r="U46" s="152"/>
      <c r="V46" s="152"/>
    </row>
    <row r="47" spans="1:22" s="1" customFormat="1" ht="18" customHeight="1" x14ac:dyDescent="0.2">
      <c r="B47" s="2"/>
      <c r="C47" s="38"/>
      <c r="D47" s="38"/>
      <c r="E47" s="38"/>
      <c r="F47" s="38"/>
      <c r="G47" s="38"/>
      <c r="H47" s="38"/>
      <c r="Q47" s="2"/>
      <c r="U47" s="152"/>
      <c r="V47" s="152"/>
    </row>
    <row r="48" spans="1:22" s="1" customFormat="1" ht="18" customHeight="1" x14ac:dyDescent="0.2">
      <c r="B48" s="2"/>
      <c r="C48" s="38"/>
      <c r="D48" s="38"/>
      <c r="E48" s="38"/>
      <c r="F48" s="38"/>
      <c r="G48" s="38"/>
      <c r="H48" s="38"/>
      <c r="Q48" s="2"/>
      <c r="U48" s="152"/>
      <c r="V48" s="152"/>
    </row>
    <row r="49" spans="1:22" s="1" customFormat="1" ht="18" customHeight="1" x14ac:dyDescent="0.2">
      <c r="B49" s="2"/>
      <c r="C49" s="38"/>
      <c r="D49" s="38"/>
      <c r="E49" s="38"/>
      <c r="F49" s="38"/>
      <c r="G49" s="38"/>
      <c r="H49" s="38"/>
      <c r="Q49" s="2"/>
      <c r="U49" s="152"/>
      <c r="V49" s="152"/>
    </row>
    <row r="50" spans="1:22" s="1" customFormat="1" ht="18" customHeight="1" x14ac:dyDescent="0.2">
      <c r="B50" s="2"/>
      <c r="C50" s="38"/>
      <c r="D50" s="38"/>
      <c r="E50" s="38"/>
      <c r="F50" s="38"/>
      <c r="G50" s="38"/>
      <c r="H50" s="38"/>
      <c r="Q50" s="2"/>
      <c r="U50" s="152"/>
      <c r="V50" s="152"/>
    </row>
    <row r="51" spans="1:22" s="1" customFormat="1" ht="18" customHeight="1" x14ac:dyDescent="0.2">
      <c r="B51" s="2"/>
      <c r="C51" s="38"/>
      <c r="D51" s="38"/>
      <c r="E51" s="38"/>
      <c r="F51" s="38"/>
      <c r="G51" s="38"/>
      <c r="H51" s="38"/>
      <c r="Q51" s="2"/>
      <c r="U51" s="152"/>
      <c r="V51" s="152"/>
    </row>
    <row r="52" spans="1:22" s="1" customFormat="1" ht="18" customHeight="1" x14ac:dyDescent="0.2">
      <c r="B52" s="2"/>
      <c r="C52" s="38"/>
      <c r="D52" s="38"/>
      <c r="E52" s="38"/>
      <c r="F52" s="38"/>
      <c r="G52" s="38"/>
      <c r="H52" s="38"/>
      <c r="Q52" s="2"/>
      <c r="U52" s="152"/>
      <c r="V52" s="152"/>
    </row>
    <row r="53" spans="1:22" s="37" customFormat="1" ht="20.100000000000001" customHeight="1" x14ac:dyDescent="0.2">
      <c r="A53" s="288" t="s">
        <v>14</v>
      </c>
      <c r="B53" s="288"/>
      <c r="C53" s="288"/>
      <c r="D53" s="288"/>
      <c r="E53" s="288"/>
      <c r="F53" s="288"/>
      <c r="G53" s="288"/>
      <c r="H53" s="288"/>
      <c r="I53" s="288"/>
      <c r="J53" s="288"/>
      <c r="M53" s="23"/>
      <c r="N53" s="40"/>
      <c r="Q53" s="2"/>
      <c r="U53" s="155"/>
      <c r="V53" s="155"/>
    </row>
    <row r="54" spans="1:22" s="37" customFormat="1" ht="20.100000000000001" customHeight="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Q54" s="2"/>
      <c r="U54" s="155"/>
      <c r="V54" s="155"/>
    </row>
    <row r="55" spans="1:22" s="37" customFormat="1" ht="20.100000000000001" customHeight="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Q55" s="2"/>
      <c r="U55" s="155"/>
      <c r="V55" s="155"/>
    </row>
    <row r="56" spans="1:22" s="37" customFormat="1" ht="20.100000000000001" customHeight="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Q56" s="2"/>
      <c r="U56" s="155"/>
      <c r="V56" s="155"/>
    </row>
    <row r="57" spans="1:22" ht="14.4" x14ac:dyDescent="0.2">
      <c r="B57" s="10" t="s">
        <v>12</v>
      </c>
    </row>
  </sheetData>
  <sheetProtection sheet="1" selectLockedCells="1"/>
  <mergeCells count="24">
    <mergeCell ref="A4:Q4"/>
    <mergeCell ref="A6:C6"/>
    <mergeCell ref="A8:B10"/>
    <mergeCell ref="C8:F8"/>
    <mergeCell ref="G8:P8"/>
    <mergeCell ref="Q8:Q10"/>
    <mergeCell ref="C9:C10"/>
    <mergeCell ref="D9:D10"/>
    <mergeCell ref="E9:E10"/>
    <mergeCell ref="F9:F11"/>
    <mergeCell ref="G9:I9"/>
    <mergeCell ref="A53:J56"/>
    <mergeCell ref="A12:A23"/>
    <mergeCell ref="R12:R19"/>
    <mergeCell ref="R8:R9"/>
    <mergeCell ref="O12:O14"/>
    <mergeCell ref="N12:N14"/>
    <mergeCell ref="M12:M14"/>
    <mergeCell ref="O18:O23"/>
    <mergeCell ref="N18:N23"/>
    <mergeCell ref="M18:M23"/>
    <mergeCell ref="J9:L9"/>
    <mergeCell ref="M9:O9"/>
    <mergeCell ref="P9:P10"/>
  </mergeCells>
  <phoneticPr fontId="5"/>
  <pageMargins left="1" right="1" top="1" bottom="1" header="0.5" footer="0.5"/>
  <pageSetup paperSize="9" scale="65" orientation="landscape" cellComments="asDisplayed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C260-A721-4369-8E31-F9CB51CB39CA}">
  <dimension ref="A1:U57"/>
  <sheetViews>
    <sheetView showGridLines="0" showZeros="0" view="pageBreakPreview" zoomScale="55" zoomScaleNormal="85" zoomScaleSheetLayoutView="55" workbookViewId="0">
      <selection activeCell="N15" activeCellId="3" sqref="D12:D23 H12:H23 K12:K23 N15:N17"/>
    </sheetView>
  </sheetViews>
  <sheetFormatPr defaultColWidth="9" defaultRowHeight="13.2" x14ac:dyDescent="0.2"/>
  <cols>
    <col min="1" max="1" width="4.77734375" style="2" customWidth="1"/>
    <col min="2" max="2" width="6.44140625" style="2" customWidth="1"/>
    <col min="3" max="3" width="11.109375" style="2" customWidth="1"/>
    <col min="4" max="4" width="12.109375" style="2" customWidth="1"/>
    <col min="5" max="5" width="11.109375" style="2" customWidth="1"/>
    <col min="6" max="6" width="15.109375" style="2" customWidth="1"/>
    <col min="7" max="7" width="11" style="2" customWidth="1"/>
    <col min="8" max="8" width="12" style="2" customWidth="1"/>
    <col min="9" max="10" width="11" style="2" customWidth="1"/>
    <col min="11" max="11" width="12" style="2" customWidth="1"/>
    <col min="12" max="13" width="11" style="2" customWidth="1"/>
    <col min="14" max="14" width="12" style="2" customWidth="1"/>
    <col min="15" max="15" width="11" style="2" customWidth="1"/>
    <col min="16" max="16" width="15.109375" style="2" customWidth="1"/>
    <col min="17" max="17" width="16" style="2" customWidth="1"/>
    <col min="18" max="18" width="3.6640625" style="2" customWidth="1"/>
    <col min="19" max="19" width="5.21875" style="2" customWidth="1"/>
    <col min="20" max="20" width="3.44140625" style="2" customWidth="1"/>
    <col min="21" max="21" width="10" style="2" customWidth="1"/>
    <col min="22" max="22" width="9" style="2"/>
    <col min="23" max="24" width="10.44140625" style="2" customWidth="1"/>
    <col min="25" max="16384" width="9" style="2"/>
  </cols>
  <sheetData>
    <row r="1" spans="1:18" ht="17.25" customHeight="1" x14ac:dyDescent="0.2"/>
    <row r="2" spans="1:18" ht="17.25" customHeight="1" x14ac:dyDescent="0.2"/>
    <row r="3" spans="1:18" ht="17.25" customHeight="1" x14ac:dyDescent="0.2">
      <c r="A3" s="3"/>
      <c r="B3" s="4"/>
      <c r="C3" s="4"/>
      <c r="D3" s="4"/>
      <c r="F3" s="4"/>
      <c r="H3" s="4"/>
      <c r="K3" s="4"/>
      <c r="N3" s="4"/>
    </row>
    <row r="4" spans="1:18" ht="17.25" customHeight="1" x14ac:dyDescent="0.2">
      <c r="A4" s="286" t="s">
        <v>17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39"/>
    </row>
    <row r="5" spans="1:18" ht="17.25" customHeight="1" x14ac:dyDescent="0.2">
      <c r="A5" s="5"/>
      <c r="B5" s="4"/>
      <c r="C5" s="4"/>
      <c r="D5" s="4"/>
      <c r="F5" s="4"/>
      <c r="G5" s="45"/>
      <c r="H5" s="45"/>
      <c r="I5" s="45"/>
      <c r="J5" s="45"/>
      <c r="K5" s="4"/>
      <c r="N5" s="4"/>
      <c r="O5" s="39"/>
      <c r="P5" s="39"/>
      <c r="Q5" s="39"/>
      <c r="R5" s="39"/>
    </row>
    <row r="6" spans="1:18" ht="17.25" customHeight="1" x14ac:dyDescent="0.2">
      <c r="A6" s="235" t="s">
        <v>44</v>
      </c>
      <c r="B6" s="236"/>
      <c r="C6" s="237"/>
      <c r="D6" s="139" t="str">
        <f>算定書一覧表!B24</f>
        <v>桜尾クリーンセンター</v>
      </c>
      <c r="E6" s="4"/>
      <c r="F6" s="4"/>
      <c r="H6" s="4"/>
      <c r="K6" s="4"/>
      <c r="N6" s="4"/>
      <c r="O6" s="21"/>
      <c r="P6" s="22"/>
      <c r="Q6" s="22"/>
      <c r="R6" s="21"/>
    </row>
    <row r="7" spans="1:18" ht="17.25" customHeight="1" x14ac:dyDescent="0.2">
      <c r="A7" s="5"/>
      <c r="B7" s="4"/>
      <c r="C7" s="4"/>
      <c r="D7" s="4"/>
      <c r="F7" s="4"/>
      <c r="H7" s="4"/>
      <c r="K7" s="4"/>
      <c r="N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8"/>
      <c r="I8" s="228"/>
      <c r="J8" s="228"/>
      <c r="K8" s="228"/>
      <c r="L8" s="228"/>
      <c r="M8" s="228"/>
      <c r="N8" s="228"/>
      <c r="O8" s="228"/>
      <c r="P8" s="229"/>
      <c r="Q8" s="212" t="s">
        <v>38</v>
      </c>
      <c r="R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9</v>
      </c>
      <c r="H9" s="223"/>
      <c r="I9" s="224"/>
      <c r="J9" s="225" t="s">
        <v>8</v>
      </c>
      <c r="K9" s="225"/>
      <c r="L9" s="225"/>
      <c r="M9" s="225" t="s">
        <v>10</v>
      </c>
      <c r="N9" s="225"/>
      <c r="O9" s="225"/>
      <c r="P9" s="226" t="s">
        <v>37</v>
      </c>
      <c r="Q9" s="213"/>
      <c r="R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32</v>
      </c>
      <c r="J10" s="17" t="s">
        <v>13</v>
      </c>
      <c r="K10" s="34" t="s">
        <v>119</v>
      </c>
      <c r="L10" s="16" t="s">
        <v>33</v>
      </c>
      <c r="M10" s="17" t="s">
        <v>13</v>
      </c>
      <c r="N10" s="34" t="s">
        <v>120</v>
      </c>
      <c r="O10" s="16" t="s">
        <v>36</v>
      </c>
      <c r="P10" s="227"/>
      <c r="Q10" s="213"/>
      <c r="R10" s="30"/>
    </row>
    <row r="11" spans="1:18" ht="30" customHeight="1" thickBot="1" x14ac:dyDescent="0.25">
      <c r="A11" s="136" t="s">
        <v>3</v>
      </c>
      <c r="B11" s="7" t="s">
        <v>4</v>
      </c>
      <c r="C11" s="8" t="s">
        <v>47</v>
      </c>
      <c r="D11" s="25" t="s">
        <v>48</v>
      </c>
      <c r="E11" s="20"/>
      <c r="F11" s="234"/>
      <c r="G11" s="28" t="s">
        <v>20</v>
      </c>
      <c r="H11" s="25" t="s">
        <v>49</v>
      </c>
      <c r="I11" s="35" t="s">
        <v>23</v>
      </c>
      <c r="J11" s="36" t="s">
        <v>25</v>
      </c>
      <c r="K11" s="25" t="s">
        <v>49</v>
      </c>
      <c r="L11" s="35" t="s">
        <v>34</v>
      </c>
      <c r="M11" s="36" t="s">
        <v>35</v>
      </c>
      <c r="N11" s="44" t="s">
        <v>49</v>
      </c>
      <c r="O11" s="35" t="s">
        <v>50</v>
      </c>
      <c r="P11" s="60" t="s">
        <v>5</v>
      </c>
      <c r="Q11" s="9" t="s">
        <v>5</v>
      </c>
      <c r="R11" s="33"/>
    </row>
    <row r="12" spans="1:18" ht="20.100000000000001" customHeight="1" x14ac:dyDescent="0.2">
      <c r="A12" s="185" t="s">
        <v>104</v>
      </c>
      <c r="B12" s="41">
        <v>4</v>
      </c>
      <c r="C12" s="26">
        <v>29</v>
      </c>
      <c r="D12" s="104"/>
      <c r="E12" s="61" t="s">
        <v>6</v>
      </c>
      <c r="F12" s="166">
        <f>TRUNC(C12*D12*0.85)</f>
        <v>0</v>
      </c>
      <c r="G12" s="81">
        <v>6195</v>
      </c>
      <c r="H12" s="104"/>
      <c r="I12" s="66">
        <f>TRUNC(G12*H12)</f>
        <v>0</v>
      </c>
      <c r="J12" s="93">
        <v>5440</v>
      </c>
      <c r="K12" s="104"/>
      <c r="L12" s="67">
        <f>TRUNC(J12*K12)</f>
        <v>0</v>
      </c>
      <c r="M12" s="190"/>
      <c r="N12" s="190"/>
      <c r="O12" s="193"/>
      <c r="P12" s="68">
        <f>I12+L12+O12</f>
        <v>0</v>
      </c>
      <c r="Q12" s="18">
        <f>INT(F12+P12)</f>
        <v>0</v>
      </c>
      <c r="R12" s="189"/>
    </row>
    <row r="13" spans="1:18" ht="20.100000000000001" customHeight="1" x14ac:dyDescent="0.2">
      <c r="A13" s="256"/>
      <c r="B13" s="41">
        <v>5</v>
      </c>
      <c r="C13" s="26">
        <v>29</v>
      </c>
      <c r="D13" s="105"/>
      <c r="E13" s="61" t="s">
        <v>6</v>
      </c>
      <c r="F13" s="166">
        <f t="shared" ref="F13:F22" si="0">TRUNC(C13*D13*0.85)</f>
        <v>0</v>
      </c>
      <c r="G13" s="81">
        <v>7471</v>
      </c>
      <c r="H13" s="106"/>
      <c r="I13" s="66">
        <f t="shared" ref="I13:I23" si="1">TRUNC(G13*H13)</f>
        <v>0</v>
      </c>
      <c r="J13" s="93">
        <v>5300</v>
      </c>
      <c r="K13" s="106"/>
      <c r="L13" s="67">
        <f t="shared" ref="L13:L23" si="2">TRUNC(J13*K13)</f>
        <v>0</v>
      </c>
      <c r="M13" s="191"/>
      <c r="N13" s="191"/>
      <c r="O13" s="194"/>
      <c r="P13" s="68">
        <f>I13+L13+O13</f>
        <v>0</v>
      </c>
      <c r="Q13" s="18">
        <f t="shared" ref="Q13:Q23" si="3">INT(F13+P13)</f>
        <v>0</v>
      </c>
      <c r="R13" s="189"/>
    </row>
    <row r="14" spans="1:18" ht="20.100000000000001" customHeight="1" thickBot="1" x14ac:dyDescent="0.25">
      <c r="A14" s="256"/>
      <c r="B14" s="41">
        <v>6</v>
      </c>
      <c r="C14" s="26">
        <v>29</v>
      </c>
      <c r="D14" s="105"/>
      <c r="E14" s="61" t="s">
        <v>6</v>
      </c>
      <c r="F14" s="166">
        <f t="shared" si="0"/>
        <v>0</v>
      </c>
      <c r="G14" s="81">
        <v>6734</v>
      </c>
      <c r="H14" s="106"/>
      <c r="I14" s="66">
        <f t="shared" si="1"/>
        <v>0</v>
      </c>
      <c r="J14" s="93">
        <v>6557</v>
      </c>
      <c r="K14" s="106"/>
      <c r="L14" s="67">
        <f t="shared" si="2"/>
        <v>0</v>
      </c>
      <c r="M14" s="192"/>
      <c r="N14" s="244"/>
      <c r="O14" s="195"/>
      <c r="P14" s="68">
        <f t="shared" ref="P14:P23" si="4">I14+L14+O14</f>
        <v>0</v>
      </c>
      <c r="Q14" s="100">
        <f t="shared" si="3"/>
        <v>0</v>
      </c>
      <c r="R14" s="189"/>
    </row>
    <row r="15" spans="1:18" ht="20.100000000000001" customHeight="1" x14ac:dyDescent="0.2">
      <c r="A15" s="256"/>
      <c r="B15" s="41">
        <v>7</v>
      </c>
      <c r="C15" s="26">
        <v>29</v>
      </c>
      <c r="D15" s="105"/>
      <c r="E15" s="61" t="s">
        <v>6</v>
      </c>
      <c r="F15" s="166">
        <f t="shared" si="0"/>
        <v>0</v>
      </c>
      <c r="G15" s="81">
        <v>6546</v>
      </c>
      <c r="H15" s="106"/>
      <c r="I15" s="66">
        <f>TRUNC(G15*H15)</f>
        <v>0</v>
      </c>
      <c r="J15" s="93">
        <v>3202</v>
      </c>
      <c r="K15" s="106"/>
      <c r="L15" s="67">
        <f>TRUNC(J15*K15)</f>
        <v>0</v>
      </c>
      <c r="M15" s="96">
        <v>3109</v>
      </c>
      <c r="N15" s="111"/>
      <c r="O15" s="67">
        <f t="shared" ref="O15:O17" si="5">TRUNC(M15*N15)</f>
        <v>0</v>
      </c>
      <c r="P15" s="68">
        <f>I15+L15+O15</f>
        <v>0</v>
      </c>
      <c r="Q15" s="18">
        <f t="shared" si="3"/>
        <v>0</v>
      </c>
      <c r="R15" s="189"/>
    </row>
    <row r="16" spans="1:18" ht="20.100000000000001" customHeight="1" x14ac:dyDescent="0.2">
      <c r="A16" s="256"/>
      <c r="B16" s="41">
        <v>8</v>
      </c>
      <c r="C16" s="26">
        <v>29</v>
      </c>
      <c r="D16" s="105"/>
      <c r="E16" s="61" t="s">
        <v>6</v>
      </c>
      <c r="F16" s="166">
        <f t="shared" si="0"/>
        <v>0</v>
      </c>
      <c r="G16" s="81">
        <v>6753</v>
      </c>
      <c r="H16" s="106"/>
      <c r="I16" s="66">
        <f t="shared" si="1"/>
        <v>0</v>
      </c>
      <c r="J16" s="93">
        <v>2984</v>
      </c>
      <c r="K16" s="106"/>
      <c r="L16" s="67">
        <f t="shared" si="2"/>
        <v>0</v>
      </c>
      <c r="M16" s="95">
        <v>2957</v>
      </c>
      <c r="N16" s="105"/>
      <c r="O16" s="67">
        <f t="shared" si="5"/>
        <v>0</v>
      </c>
      <c r="P16" s="68">
        <f>I16+L16+O16</f>
        <v>0</v>
      </c>
      <c r="Q16" s="18">
        <f>INT(F16+P16)</f>
        <v>0</v>
      </c>
      <c r="R16" s="189"/>
    </row>
    <row r="17" spans="1:21" ht="20.100000000000001" customHeight="1" thickBot="1" x14ac:dyDescent="0.25">
      <c r="A17" s="256"/>
      <c r="B17" s="41">
        <v>9</v>
      </c>
      <c r="C17" s="26">
        <v>29</v>
      </c>
      <c r="D17" s="105"/>
      <c r="E17" s="61" t="s">
        <v>11</v>
      </c>
      <c r="F17" s="166">
        <f t="shared" si="0"/>
        <v>0</v>
      </c>
      <c r="G17" s="81">
        <v>6648</v>
      </c>
      <c r="H17" s="106"/>
      <c r="I17" s="66">
        <f t="shared" si="1"/>
        <v>0</v>
      </c>
      <c r="J17" s="93">
        <v>2935</v>
      </c>
      <c r="K17" s="106"/>
      <c r="L17" s="67">
        <f t="shared" si="2"/>
        <v>0</v>
      </c>
      <c r="M17" s="95">
        <v>2855</v>
      </c>
      <c r="N17" s="108"/>
      <c r="O17" s="67">
        <f t="shared" si="5"/>
        <v>0</v>
      </c>
      <c r="P17" s="68">
        <f>I17+L17+O17</f>
        <v>0</v>
      </c>
      <c r="Q17" s="18">
        <f t="shared" si="3"/>
        <v>0</v>
      </c>
      <c r="R17" s="189"/>
      <c r="T17" s="10"/>
    </row>
    <row r="18" spans="1:21" ht="20.100000000000001" customHeight="1" x14ac:dyDescent="0.2">
      <c r="A18" s="256"/>
      <c r="B18" s="41">
        <v>10</v>
      </c>
      <c r="C18" s="26">
        <v>29</v>
      </c>
      <c r="D18" s="105"/>
      <c r="E18" s="61" t="s">
        <v>11</v>
      </c>
      <c r="F18" s="166">
        <f t="shared" si="0"/>
        <v>0</v>
      </c>
      <c r="G18" s="81">
        <v>6748</v>
      </c>
      <c r="H18" s="106"/>
      <c r="I18" s="66">
        <f>TRUNC(G18*H18)</f>
        <v>0</v>
      </c>
      <c r="J18" s="93">
        <v>6354</v>
      </c>
      <c r="K18" s="106"/>
      <c r="L18" s="67">
        <f t="shared" si="2"/>
        <v>0</v>
      </c>
      <c r="M18" s="238"/>
      <c r="N18" s="292"/>
      <c r="O18" s="271"/>
      <c r="P18" s="68">
        <f>I18+L18+O18</f>
        <v>0</v>
      </c>
      <c r="Q18" s="18">
        <f>INT(F18+P18)</f>
        <v>0</v>
      </c>
      <c r="R18" s="189"/>
    </row>
    <row r="19" spans="1:21" ht="20.100000000000001" customHeight="1" x14ac:dyDescent="0.2">
      <c r="A19" s="256"/>
      <c r="B19" s="41">
        <v>11</v>
      </c>
      <c r="C19" s="26">
        <v>29</v>
      </c>
      <c r="D19" s="105"/>
      <c r="E19" s="61" t="s">
        <v>6</v>
      </c>
      <c r="F19" s="166">
        <f t="shared" si="0"/>
        <v>0</v>
      </c>
      <c r="G19" s="81">
        <v>6299</v>
      </c>
      <c r="H19" s="106"/>
      <c r="I19" s="66">
        <f t="shared" si="1"/>
        <v>0</v>
      </c>
      <c r="J19" s="93">
        <v>5594</v>
      </c>
      <c r="K19" s="106"/>
      <c r="L19" s="67">
        <f>TRUNC(J19*K19)</f>
        <v>0</v>
      </c>
      <c r="M19" s="239"/>
      <c r="N19" s="293"/>
      <c r="O19" s="272"/>
      <c r="P19" s="68">
        <f t="shared" si="4"/>
        <v>0</v>
      </c>
      <c r="Q19" s="18">
        <f t="shared" si="3"/>
        <v>0</v>
      </c>
      <c r="R19" s="189"/>
    </row>
    <row r="20" spans="1:21" ht="20.100000000000001" customHeight="1" x14ac:dyDescent="0.2">
      <c r="A20" s="256"/>
      <c r="B20" s="41">
        <v>12</v>
      </c>
      <c r="C20" s="26">
        <v>29</v>
      </c>
      <c r="D20" s="105"/>
      <c r="E20" s="61" t="s">
        <v>6</v>
      </c>
      <c r="F20" s="167">
        <f t="shared" si="0"/>
        <v>0</v>
      </c>
      <c r="G20" s="81">
        <v>6763</v>
      </c>
      <c r="H20" s="106"/>
      <c r="I20" s="66">
        <f t="shared" si="1"/>
        <v>0</v>
      </c>
      <c r="J20" s="96">
        <v>5511</v>
      </c>
      <c r="K20" s="106"/>
      <c r="L20" s="67">
        <f t="shared" si="2"/>
        <v>0</v>
      </c>
      <c r="M20" s="239"/>
      <c r="N20" s="293"/>
      <c r="O20" s="272"/>
      <c r="P20" s="68">
        <f t="shared" si="4"/>
        <v>0</v>
      </c>
      <c r="Q20" s="18">
        <f t="shared" si="3"/>
        <v>0</v>
      </c>
      <c r="R20" s="138"/>
      <c r="T20" s="10"/>
    </row>
    <row r="21" spans="1:21" ht="20.100000000000001" customHeight="1" x14ac:dyDescent="0.2">
      <c r="A21" s="257"/>
      <c r="B21" s="41">
        <v>1</v>
      </c>
      <c r="C21" s="26">
        <v>29</v>
      </c>
      <c r="D21" s="105"/>
      <c r="E21" s="61" t="s">
        <v>6</v>
      </c>
      <c r="F21" s="166">
        <f>TRUNC(C21*D21*0.85)</f>
        <v>0</v>
      </c>
      <c r="G21" s="81">
        <v>6722</v>
      </c>
      <c r="H21" s="106"/>
      <c r="I21" s="66">
        <f t="shared" si="1"/>
        <v>0</v>
      </c>
      <c r="J21" s="96">
        <v>5146</v>
      </c>
      <c r="K21" s="106"/>
      <c r="L21" s="67">
        <f t="shared" si="2"/>
        <v>0</v>
      </c>
      <c r="M21" s="239"/>
      <c r="N21" s="293"/>
      <c r="O21" s="272"/>
      <c r="P21" s="68">
        <f t="shared" si="4"/>
        <v>0</v>
      </c>
      <c r="Q21" s="100">
        <f t="shared" si="3"/>
        <v>0</v>
      </c>
      <c r="R21" s="138"/>
    </row>
    <row r="22" spans="1:21" ht="20.100000000000001" customHeight="1" x14ac:dyDescent="0.2">
      <c r="A22" s="257"/>
      <c r="B22" s="41">
        <v>2</v>
      </c>
      <c r="C22" s="26">
        <v>29</v>
      </c>
      <c r="D22" s="105"/>
      <c r="E22" s="61" t="s">
        <v>6</v>
      </c>
      <c r="F22" s="166">
        <f t="shared" si="0"/>
        <v>0</v>
      </c>
      <c r="G22" s="81">
        <v>6169</v>
      </c>
      <c r="H22" s="106"/>
      <c r="I22" s="66">
        <f t="shared" si="1"/>
        <v>0</v>
      </c>
      <c r="J22" s="94">
        <v>5174</v>
      </c>
      <c r="K22" s="106"/>
      <c r="L22" s="67">
        <f t="shared" si="2"/>
        <v>0</v>
      </c>
      <c r="M22" s="239"/>
      <c r="N22" s="293"/>
      <c r="O22" s="272"/>
      <c r="P22" s="68">
        <f t="shared" si="4"/>
        <v>0</v>
      </c>
      <c r="Q22" s="18">
        <f t="shared" si="3"/>
        <v>0</v>
      </c>
      <c r="R22" s="138"/>
    </row>
    <row r="23" spans="1:21" ht="20.100000000000001" customHeight="1" thickBot="1" x14ac:dyDescent="0.25">
      <c r="A23" s="258"/>
      <c r="B23" s="41">
        <v>3</v>
      </c>
      <c r="C23" s="26">
        <v>29</v>
      </c>
      <c r="D23" s="108"/>
      <c r="E23" s="70" t="s">
        <v>6</v>
      </c>
      <c r="F23" s="169">
        <f>TRUNC(C23*D23*0.85)</f>
        <v>0</v>
      </c>
      <c r="G23" s="83">
        <v>6116</v>
      </c>
      <c r="H23" s="108"/>
      <c r="I23" s="98">
        <f t="shared" si="1"/>
        <v>0</v>
      </c>
      <c r="J23" s="97">
        <v>5595</v>
      </c>
      <c r="K23" s="108"/>
      <c r="L23" s="67">
        <f t="shared" si="2"/>
        <v>0</v>
      </c>
      <c r="M23" s="240"/>
      <c r="N23" s="294"/>
      <c r="O23" s="273"/>
      <c r="P23" s="68">
        <f t="shared" si="4"/>
        <v>0</v>
      </c>
      <c r="Q23" s="29">
        <f t="shared" si="3"/>
        <v>0</v>
      </c>
      <c r="R23" s="138"/>
    </row>
    <row r="24" spans="1:21" ht="47.25" customHeight="1" thickTop="1" thickBot="1" x14ac:dyDescent="0.25">
      <c r="A24" s="11" t="s">
        <v>7</v>
      </c>
      <c r="B24" s="12"/>
      <c r="C24" s="13"/>
      <c r="D24" s="137"/>
      <c r="E24" s="69"/>
      <c r="F24" s="99"/>
      <c r="G24" s="19">
        <f>SUM(G12:G23)</f>
        <v>79164</v>
      </c>
      <c r="H24" s="137"/>
      <c r="I24" s="14"/>
      <c r="J24" s="19">
        <f>SUM(J12:J23)</f>
        <v>59792</v>
      </c>
      <c r="K24" s="137"/>
      <c r="L24" s="14"/>
      <c r="M24" s="19">
        <f>SUM(M12:M19)</f>
        <v>8921</v>
      </c>
      <c r="N24" s="137"/>
      <c r="O24" s="14"/>
      <c r="P24" s="62"/>
      <c r="Q24" s="84">
        <f>SUM(Q12:Q23)</f>
        <v>0</v>
      </c>
      <c r="R24" s="32"/>
    </row>
    <row r="25" spans="1:21" ht="47.25" customHeight="1" thickTop="1" thickBot="1" x14ac:dyDescent="0.25">
      <c r="A25" s="54"/>
      <c r="C25" s="138"/>
      <c r="D25" s="138"/>
      <c r="E25" s="138"/>
      <c r="F25" s="138"/>
      <c r="G25" s="57"/>
      <c r="H25" s="138"/>
      <c r="I25" s="56"/>
      <c r="J25" s="57"/>
      <c r="K25" s="138"/>
      <c r="L25" s="56"/>
      <c r="M25" s="57"/>
      <c r="N25" s="138"/>
      <c r="O25" s="56"/>
      <c r="P25" s="56"/>
      <c r="Q25" s="102"/>
      <c r="R25" s="58"/>
      <c r="S25" s="59"/>
    </row>
    <row r="26" spans="1:21" ht="45" customHeight="1" thickTop="1" thickBot="1" x14ac:dyDescent="0.25">
      <c r="A26" s="133"/>
      <c r="B26" s="134"/>
      <c r="D26" s="138"/>
      <c r="E26" s="138"/>
      <c r="F26" s="138"/>
      <c r="G26" s="57"/>
      <c r="H26" s="138"/>
      <c r="I26" s="57"/>
      <c r="N26" s="56"/>
      <c r="O26" s="56"/>
      <c r="P26" s="113" t="s">
        <v>121</v>
      </c>
      <c r="Q26" s="84">
        <f>Q24</f>
        <v>0</v>
      </c>
      <c r="S26" s="59"/>
    </row>
    <row r="27" spans="1:21" ht="15.75" customHeight="1" x14ac:dyDescent="0.2">
      <c r="A27" s="133"/>
      <c r="B27" s="135"/>
      <c r="I27" s="63"/>
      <c r="J27" s="87"/>
      <c r="K27" s="88"/>
      <c r="L27" s="89"/>
      <c r="M27" s="90"/>
      <c r="N27" s="54"/>
      <c r="O27" s="127" t="s">
        <v>122</v>
      </c>
      <c r="P27" s="127"/>
      <c r="Q27" s="75"/>
      <c r="S27" s="31"/>
      <c r="U27" s="24"/>
    </row>
    <row r="28" spans="1:21" s="1" customFormat="1" ht="13.5" customHeight="1" x14ac:dyDescent="0.2">
      <c r="A28" s="133"/>
      <c r="B28" s="133"/>
      <c r="I28" s="64"/>
      <c r="J28" s="76"/>
      <c r="K28" s="77"/>
      <c r="L28" s="63"/>
      <c r="M28" s="63"/>
      <c r="N28" s="78"/>
      <c r="O28" s="128" t="s">
        <v>124</v>
      </c>
      <c r="P28" s="132"/>
      <c r="Q28" s="78"/>
    </row>
    <row r="29" spans="1:21" s="42" customFormat="1" ht="18" customHeight="1" x14ac:dyDescent="0.2">
      <c r="A29" s="133"/>
      <c r="B29" s="133"/>
      <c r="D29" s="48"/>
      <c r="E29" s="48"/>
      <c r="F29" s="48"/>
      <c r="I29" s="65"/>
      <c r="J29" s="65"/>
      <c r="K29" s="79"/>
      <c r="L29" s="64"/>
      <c r="M29" s="64"/>
      <c r="N29" s="78"/>
      <c r="Q29" s="78"/>
    </row>
    <row r="30" spans="1:21" s="42" customFormat="1" ht="18" customHeight="1" x14ac:dyDescent="0.2">
      <c r="B30" s="52"/>
      <c r="D30" s="49"/>
      <c r="E30" s="49"/>
      <c r="F30" s="49"/>
      <c r="I30" s="65"/>
      <c r="J30" s="91"/>
      <c r="K30" s="92"/>
      <c r="L30" s="65"/>
      <c r="M30" s="65"/>
      <c r="N30" s="78"/>
    </row>
    <row r="31" spans="1:21" s="42" customFormat="1" ht="21" customHeight="1" x14ac:dyDescent="0.2">
      <c r="B31" s="80"/>
      <c r="D31" s="53"/>
      <c r="E31" s="53"/>
      <c r="F31" s="53"/>
      <c r="G31" s="53"/>
      <c r="H31" s="53"/>
      <c r="I31" s="49"/>
      <c r="T31" s="50"/>
    </row>
    <row r="32" spans="1:21" s="42" customFormat="1" ht="18" customHeight="1" x14ac:dyDescent="0.2">
      <c r="B32" s="46"/>
      <c r="D32" s="49"/>
      <c r="E32" s="49"/>
      <c r="F32" s="49"/>
    </row>
    <row r="33" spans="1:17" s="42" customFormat="1" ht="18" customHeight="1" x14ac:dyDescent="0.2">
      <c r="A33" s="51"/>
      <c r="B33" s="46"/>
      <c r="D33" s="49"/>
      <c r="E33" s="49"/>
      <c r="F33" s="49"/>
    </row>
    <row r="34" spans="1:17" s="42" customFormat="1" ht="21" customHeight="1" x14ac:dyDescent="0.2">
      <c r="D34" s="43"/>
      <c r="E34" s="43"/>
      <c r="F34" s="43"/>
    </row>
    <row r="35" spans="1:17" s="51" customFormat="1" ht="18.75" customHeight="1" x14ac:dyDescent="0.2">
      <c r="D35" s="43"/>
      <c r="E35" s="43"/>
      <c r="F35" s="43"/>
    </row>
    <row r="36" spans="1:17" s="1" customFormat="1" ht="18" customHeight="1" x14ac:dyDescent="0.2">
      <c r="B36" s="2"/>
      <c r="C36" s="38"/>
      <c r="D36" s="38"/>
      <c r="E36" s="38"/>
      <c r="F36" s="38"/>
      <c r="G36" s="38"/>
      <c r="H36" s="38"/>
      <c r="Q36" s="2"/>
    </row>
    <row r="37" spans="1:17" s="1" customFormat="1" ht="18" customHeight="1" x14ac:dyDescent="0.2">
      <c r="B37" s="2"/>
      <c r="C37" s="38"/>
      <c r="D37" s="38"/>
      <c r="E37" s="38"/>
      <c r="F37" s="38"/>
      <c r="G37" s="38"/>
      <c r="H37" s="38"/>
      <c r="Q37" s="2"/>
    </row>
    <row r="38" spans="1:17" s="1" customFormat="1" ht="18" customHeight="1" x14ac:dyDescent="0.2">
      <c r="B38" s="2"/>
      <c r="C38" s="38"/>
      <c r="D38" s="38"/>
      <c r="E38" s="38"/>
      <c r="F38" s="38"/>
      <c r="G38" s="38"/>
      <c r="H38" s="38"/>
      <c r="Q38" s="2"/>
    </row>
    <row r="39" spans="1:17" s="1" customFormat="1" ht="18" customHeight="1" x14ac:dyDescent="0.2">
      <c r="B39" s="2"/>
      <c r="C39" s="38"/>
      <c r="D39" s="38"/>
      <c r="E39" s="38"/>
      <c r="F39" s="38"/>
      <c r="G39" s="38"/>
      <c r="H39" s="38"/>
      <c r="Q39" s="2"/>
    </row>
    <row r="40" spans="1:17" s="1" customFormat="1" ht="18" customHeight="1" x14ac:dyDescent="0.2">
      <c r="B40" s="2"/>
      <c r="C40" s="38"/>
      <c r="D40" s="38"/>
      <c r="E40" s="38"/>
      <c r="F40" s="38"/>
      <c r="G40" s="38"/>
      <c r="H40" s="38"/>
      <c r="Q40" s="2"/>
    </row>
    <row r="41" spans="1:17" s="1" customFormat="1" ht="18" customHeight="1" x14ac:dyDescent="0.2">
      <c r="B41" s="2"/>
      <c r="C41" s="38"/>
      <c r="D41" s="38"/>
      <c r="E41" s="38"/>
      <c r="F41" s="38"/>
      <c r="G41" s="38"/>
      <c r="H41" s="38"/>
      <c r="Q41" s="2"/>
    </row>
    <row r="42" spans="1:17" s="1" customFormat="1" ht="18" customHeight="1" x14ac:dyDescent="0.2">
      <c r="B42" s="2"/>
      <c r="C42" s="38"/>
      <c r="D42" s="38"/>
      <c r="E42" s="38"/>
      <c r="F42" s="38"/>
      <c r="G42" s="38"/>
      <c r="H42" s="38"/>
      <c r="Q42" s="2"/>
    </row>
    <row r="43" spans="1:17" s="1" customFormat="1" ht="18" customHeight="1" x14ac:dyDescent="0.2">
      <c r="B43" s="2"/>
      <c r="C43" s="38"/>
      <c r="D43" s="38"/>
      <c r="E43" s="38"/>
      <c r="F43" s="38"/>
      <c r="G43" s="38"/>
      <c r="H43" s="38"/>
      <c r="Q43" s="2"/>
    </row>
    <row r="44" spans="1:17" s="1" customFormat="1" ht="18" customHeight="1" x14ac:dyDescent="0.2">
      <c r="B44" s="2"/>
      <c r="C44" s="38"/>
      <c r="D44" s="38"/>
      <c r="E44" s="38"/>
      <c r="F44" s="38"/>
      <c r="G44" s="38"/>
      <c r="H44" s="38"/>
      <c r="Q44" s="2"/>
    </row>
    <row r="45" spans="1:17" s="1" customFormat="1" ht="18" customHeight="1" x14ac:dyDescent="0.2">
      <c r="B45" s="2"/>
      <c r="C45" s="38"/>
      <c r="D45" s="38"/>
      <c r="E45" s="38"/>
      <c r="F45" s="38"/>
      <c r="G45" s="38"/>
      <c r="H45" s="38"/>
      <c r="Q45" s="2"/>
    </row>
    <row r="46" spans="1:17" s="1" customFormat="1" ht="18" customHeight="1" x14ac:dyDescent="0.2">
      <c r="B46" s="2"/>
      <c r="C46" s="38"/>
      <c r="D46" s="38"/>
      <c r="E46" s="38"/>
      <c r="F46" s="38"/>
      <c r="G46" s="38"/>
      <c r="H46" s="38"/>
      <c r="Q46" s="2"/>
    </row>
    <row r="47" spans="1:17" s="1" customFormat="1" ht="18" customHeight="1" x14ac:dyDescent="0.2">
      <c r="B47" s="2"/>
      <c r="C47" s="38"/>
      <c r="D47" s="38"/>
      <c r="E47" s="38"/>
      <c r="F47" s="38"/>
      <c r="G47" s="38"/>
      <c r="H47" s="38"/>
      <c r="Q47" s="2"/>
    </row>
    <row r="48" spans="1:17" s="1" customFormat="1" ht="18" customHeight="1" x14ac:dyDescent="0.2">
      <c r="B48" s="2"/>
      <c r="C48" s="38"/>
      <c r="D48" s="38"/>
      <c r="E48" s="38"/>
      <c r="F48" s="38"/>
      <c r="G48" s="38"/>
      <c r="H48" s="38"/>
      <c r="Q48" s="2"/>
    </row>
    <row r="49" spans="1:17" s="1" customFormat="1" ht="18" customHeight="1" x14ac:dyDescent="0.2">
      <c r="B49" s="2"/>
      <c r="C49" s="38"/>
      <c r="D49" s="38"/>
      <c r="E49" s="38"/>
      <c r="F49" s="38"/>
      <c r="G49" s="38"/>
      <c r="H49" s="38"/>
      <c r="Q49" s="2"/>
    </row>
    <row r="50" spans="1:17" s="1" customFormat="1" ht="18" customHeight="1" x14ac:dyDescent="0.2">
      <c r="B50" s="2"/>
      <c r="C50" s="38"/>
      <c r="D50" s="38"/>
      <c r="E50" s="38"/>
      <c r="F50" s="38"/>
      <c r="G50" s="38"/>
      <c r="H50" s="38"/>
      <c r="Q50" s="2"/>
    </row>
    <row r="51" spans="1:17" s="1" customFormat="1" ht="18" customHeight="1" x14ac:dyDescent="0.2">
      <c r="B51" s="2"/>
      <c r="C51" s="38"/>
      <c r="D51" s="38"/>
      <c r="E51" s="38"/>
      <c r="F51" s="38"/>
      <c r="G51" s="38"/>
      <c r="H51" s="38"/>
      <c r="Q51" s="2"/>
    </row>
    <row r="52" spans="1:17" s="1" customFormat="1" ht="18" customHeight="1" x14ac:dyDescent="0.2">
      <c r="B52" s="2"/>
      <c r="C52" s="38"/>
      <c r="D52" s="38"/>
      <c r="E52" s="38"/>
      <c r="F52" s="38"/>
      <c r="G52" s="38"/>
      <c r="H52" s="38"/>
      <c r="Q52" s="2"/>
    </row>
    <row r="53" spans="1:17" s="37" customFormat="1" ht="20.100000000000001" customHeight="1" x14ac:dyDescent="0.2">
      <c r="A53" s="288" t="s">
        <v>14</v>
      </c>
      <c r="B53" s="288"/>
      <c r="C53" s="288"/>
      <c r="D53" s="288"/>
      <c r="E53" s="288"/>
      <c r="F53" s="288"/>
      <c r="G53" s="288"/>
      <c r="H53" s="288"/>
      <c r="I53" s="288"/>
      <c r="J53" s="288"/>
      <c r="M53" s="23"/>
      <c r="N53" s="40"/>
      <c r="Q53" s="2"/>
    </row>
    <row r="54" spans="1:17" s="37" customFormat="1" ht="20.100000000000001" customHeight="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Q54" s="2"/>
    </row>
    <row r="55" spans="1:17" s="37" customFormat="1" ht="20.100000000000001" customHeight="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Q55" s="2"/>
    </row>
    <row r="56" spans="1:17" s="37" customFormat="1" ht="20.100000000000001" customHeight="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Q56" s="2"/>
    </row>
    <row r="57" spans="1:17" ht="14.4" x14ac:dyDescent="0.2">
      <c r="B57" s="10" t="s">
        <v>12</v>
      </c>
    </row>
  </sheetData>
  <sheetProtection sheet="1" selectLockedCells="1"/>
  <mergeCells count="24">
    <mergeCell ref="A53:J56"/>
    <mergeCell ref="A12:A23"/>
    <mergeCell ref="O18:O23"/>
    <mergeCell ref="N18:N23"/>
    <mergeCell ref="M18:M23"/>
    <mergeCell ref="O12:O14"/>
    <mergeCell ref="N12:N14"/>
    <mergeCell ref="M12:M14"/>
    <mergeCell ref="R12:R19"/>
    <mergeCell ref="R8:R9"/>
    <mergeCell ref="J9:L9"/>
    <mergeCell ref="M9:O9"/>
    <mergeCell ref="P9:P10"/>
    <mergeCell ref="A4:Q4"/>
    <mergeCell ref="A6:C6"/>
    <mergeCell ref="A8:B10"/>
    <mergeCell ref="C8:F8"/>
    <mergeCell ref="G8:P8"/>
    <mergeCell ref="Q8:Q10"/>
    <mergeCell ref="C9:C10"/>
    <mergeCell ref="D9:D10"/>
    <mergeCell ref="E9:E10"/>
    <mergeCell ref="F9:F11"/>
    <mergeCell ref="G9:I9"/>
  </mergeCells>
  <phoneticPr fontId="5"/>
  <pageMargins left="1" right="1" top="1" bottom="1" header="0.5" footer="0.5"/>
  <pageSetup paperSize="9" scale="65" orientation="landscape" cellComments="asDisplayed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9AD0-728A-41AF-B0A3-E9CE7CC38A34}">
  <dimension ref="A1:U57"/>
  <sheetViews>
    <sheetView showGridLines="0" showZeros="0" view="pageBreakPreview" zoomScale="55" zoomScaleNormal="85" zoomScaleSheetLayoutView="55" workbookViewId="0">
      <selection activeCell="N15" activeCellId="3" sqref="D12:D23 H12:H23 K12:K23 N15:N17"/>
    </sheetView>
  </sheetViews>
  <sheetFormatPr defaultColWidth="9" defaultRowHeight="13.2" x14ac:dyDescent="0.2"/>
  <cols>
    <col min="1" max="1" width="4.77734375" style="2" customWidth="1"/>
    <col min="2" max="2" width="6.44140625" style="2" customWidth="1"/>
    <col min="3" max="3" width="11.109375" style="2" customWidth="1"/>
    <col min="4" max="4" width="12.109375" style="2" customWidth="1"/>
    <col min="5" max="5" width="11.109375" style="2" customWidth="1"/>
    <col min="6" max="6" width="15.109375" style="2" customWidth="1"/>
    <col min="7" max="7" width="11" style="2" customWidth="1"/>
    <col min="8" max="8" width="12" style="2" customWidth="1"/>
    <col min="9" max="10" width="11" style="2" customWidth="1"/>
    <col min="11" max="11" width="12" style="2" customWidth="1"/>
    <col min="12" max="13" width="11" style="2" customWidth="1"/>
    <col min="14" max="14" width="12" style="2" customWidth="1"/>
    <col min="15" max="15" width="11" style="2" customWidth="1"/>
    <col min="16" max="16" width="15.109375" style="2" customWidth="1"/>
    <col min="17" max="17" width="16" style="2" customWidth="1"/>
    <col min="18" max="18" width="3.6640625" style="2" customWidth="1"/>
    <col min="19" max="19" width="5.21875" style="2" customWidth="1"/>
    <col min="20" max="20" width="3.44140625" style="2" customWidth="1"/>
    <col min="21" max="21" width="10" style="2" customWidth="1"/>
    <col min="22" max="22" width="9" style="2"/>
    <col min="23" max="24" width="10.44140625" style="2" customWidth="1"/>
    <col min="25" max="16384" width="9" style="2"/>
  </cols>
  <sheetData>
    <row r="1" spans="1:18" ht="17.25" customHeight="1" x14ac:dyDescent="0.2"/>
    <row r="2" spans="1:18" ht="17.25" customHeight="1" x14ac:dyDescent="0.2"/>
    <row r="3" spans="1:18" ht="17.25" customHeight="1" x14ac:dyDescent="0.2">
      <c r="A3" s="3"/>
      <c r="B3" s="4"/>
      <c r="C3" s="4"/>
      <c r="D3" s="4"/>
      <c r="F3" s="4"/>
      <c r="H3" s="4"/>
      <c r="K3" s="4"/>
      <c r="N3" s="4"/>
    </row>
    <row r="4" spans="1:18" ht="17.25" customHeight="1" x14ac:dyDescent="0.2">
      <c r="A4" s="286" t="s">
        <v>17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39"/>
    </row>
    <row r="5" spans="1:18" ht="17.25" customHeight="1" x14ac:dyDescent="0.2">
      <c r="A5" s="5"/>
      <c r="B5" s="4"/>
      <c r="C5" s="4"/>
      <c r="D5" s="4"/>
      <c r="F5" s="4"/>
      <c r="G5" s="45"/>
      <c r="H5" s="45"/>
      <c r="I5" s="45"/>
      <c r="J5" s="45"/>
      <c r="K5" s="4"/>
      <c r="N5" s="4"/>
      <c r="O5" s="39"/>
      <c r="P5" s="39"/>
      <c r="Q5" s="39"/>
      <c r="R5" s="39"/>
    </row>
    <row r="6" spans="1:18" ht="17.25" customHeight="1" x14ac:dyDescent="0.2">
      <c r="A6" s="235" t="s">
        <v>44</v>
      </c>
      <c r="B6" s="236"/>
      <c r="C6" s="237"/>
      <c r="D6" s="139" t="str">
        <f>算定書一覧表!B25</f>
        <v>大桑クリーンセンター</v>
      </c>
      <c r="E6" s="4"/>
      <c r="F6" s="4"/>
      <c r="H6" s="4"/>
      <c r="K6" s="4"/>
      <c r="N6" s="4"/>
      <c r="O6" s="21"/>
      <c r="P6" s="22"/>
      <c r="Q6" s="22"/>
      <c r="R6" s="21"/>
    </row>
    <row r="7" spans="1:18" ht="17.25" customHeight="1" x14ac:dyDescent="0.2">
      <c r="A7" s="5"/>
      <c r="B7" s="4"/>
      <c r="C7" s="4"/>
      <c r="D7" s="4"/>
      <c r="F7" s="4"/>
      <c r="H7" s="4"/>
      <c r="K7" s="4"/>
      <c r="N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8"/>
      <c r="I8" s="228"/>
      <c r="J8" s="228"/>
      <c r="K8" s="228"/>
      <c r="L8" s="228"/>
      <c r="M8" s="228"/>
      <c r="N8" s="228"/>
      <c r="O8" s="228"/>
      <c r="P8" s="229"/>
      <c r="Q8" s="212" t="s">
        <v>38</v>
      </c>
      <c r="R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9</v>
      </c>
      <c r="H9" s="223"/>
      <c r="I9" s="224"/>
      <c r="J9" s="225" t="s">
        <v>8</v>
      </c>
      <c r="K9" s="225"/>
      <c r="L9" s="225"/>
      <c r="M9" s="225" t="s">
        <v>10</v>
      </c>
      <c r="N9" s="225"/>
      <c r="O9" s="225"/>
      <c r="P9" s="226" t="s">
        <v>37</v>
      </c>
      <c r="Q9" s="213"/>
      <c r="R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32</v>
      </c>
      <c r="J10" s="17" t="s">
        <v>13</v>
      </c>
      <c r="K10" s="34" t="s">
        <v>119</v>
      </c>
      <c r="L10" s="16" t="s">
        <v>33</v>
      </c>
      <c r="M10" s="17" t="s">
        <v>13</v>
      </c>
      <c r="N10" s="34" t="s">
        <v>120</v>
      </c>
      <c r="O10" s="16" t="s">
        <v>36</v>
      </c>
      <c r="P10" s="227"/>
      <c r="Q10" s="213"/>
      <c r="R10" s="30"/>
    </row>
    <row r="11" spans="1:18" ht="30" customHeight="1" thickBot="1" x14ac:dyDescent="0.25">
      <c r="A11" s="136" t="s">
        <v>3</v>
      </c>
      <c r="B11" s="7" t="s">
        <v>4</v>
      </c>
      <c r="C11" s="8" t="s">
        <v>47</v>
      </c>
      <c r="D11" s="25" t="s">
        <v>48</v>
      </c>
      <c r="E11" s="20"/>
      <c r="F11" s="234"/>
      <c r="G11" s="28" t="s">
        <v>20</v>
      </c>
      <c r="H11" s="25" t="s">
        <v>49</v>
      </c>
      <c r="I11" s="35" t="s">
        <v>23</v>
      </c>
      <c r="J11" s="36" t="s">
        <v>25</v>
      </c>
      <c r="K11" s="25" t="s">
        <v>49</v>
      </c>
      <c r="L11" s="35" t="s">
        <v>34</v>
      </c>
      <c r="M11" s="36" t="s">
        <v>35</v>
      </c>
      <c r="N11" s="44" t="s">
        <v>49</v>
      </c>
      <c r="O11" s="35" t="s">
        <v>50</v>
      </c>
      <c r="P11" s="60" t="s">
        <v>5</v>
      </c>
      <c r="Q11" s="9" t="s">
        <v>5</v>
      </c>
      <c r="R11" s="33"/>
    </row>
    <row r="12" spans="1:18" ht="20.100000000000001" customHeight="1" x14ac:dyDescent="0.2">
      <c r="A12" s="185" t="s">
        <v>104</v>
      </c>
      <c r="B12" s="41">
        <v>4</v>
      </c>
      <c r="C12" s="26">
        <v>51</v>
      </c>
      <c r="D12" s="104"/>
      <c r="E12" s="61" t="s">
        <v>6</v>
      </c>
      <c r="F12" s="166">
        <f>TRUNC(C12*D12*0.85)</f>
        <v>0</v>
      </c>
      <c r="G12" s="81">
        <v>6507</v>
      </c>
      <c r="H12" s="104"/>
      <c r="I12" s="66">
        <f>TRUNC(G12*H12)</f>
        <v>0</v>
      </c>
      <c r="J12" s="93">
        <v>5949</v>
      </c>
      <c r="K12" s="104"/>
      <c r="L12" s="67">
        <f>TRUNC(J12*K12)</f>
        <v>0</v>
      </c>
      <c r="M12" s="190"/>
      <c r="N12" s="190"/>
      <c r="O12" s="193"/>
      <c r="P12" s="68">
        <f>I12+L12+O12</f>
        <v>0</v>
      </c>
      <c r="Q12" s="18">
        <f>INT(F12+P12)</f>
        <v>0</v>
      </c>
      <c r="R12" s="189"/>
    </row>
    <row r="13" spans="1:18" ht="20.100000000000001" customHeight="1" x14ac:dyDescent="0.2">
      <c r="A13" s="256"/>
      <c r="B13" s="41">
        <v>5</v>
      </c>
      <c r="C13" s="26">
        <v>51</v>
      </c>
      <c r="D13" s="105"/>
      <c r="E13" s="61" t="s">
        <v>6</v>
      </c>
      <c r="F13" s="166">
        <f t="shared" ref="F13:F22" si="0">TRUNC(C13*D13*0.85)</f>
        <v>0</v>
      </c>
      <c r="G13" s="81">
        <v>7335</v>
      </c>
      <c r="H13" s="106"/>
      <c r="I13" s="66">
        <f t="shared" ref="I13:I23" si="1">TRUNC(G13*H13)</f>
        <v>0</v>
      </c>
      <c r="J13" s="93">
        <v>5511</v>
      </c>
      <c r="K13" s="106"/>
      <c r="L13" s="67">
        <f t="shared" ref="L13:L23" si="2">TRUNC(J13*K13)</f>
        <v>0</v>
      </c>
      <c r="M13" s="191"/>
      <c r="N13" s="191"/>
      <c r="O13" s="194"/>
      <c r="P13" s="68">
        <f>I13+L13+O13</f>
        <v>0</v>
      </c>
      <c r="Q13" s="18">
        <f t="shared" ref="Q13:Q23" si="3">INT(F13+P13)</f>
        <v>0</v>
      </c>
      <c r="R13" s="189"/>
    </row>
    <row r="14" spans="1:18" ht="20.100000000000001" customHeight="1" thickBot="1" x14ac:dyDescent="0.25">
      <c r="A14" s="256"/>
      <c r="B14" s="41">
        <v>6</v>
      </c>
      <c r="C14" s="26">
        <v>51</v>
      </c>
      <c r="D14" s="105"/>
      <c r="E14" s="61" t="s">
        <v>6</v>
      </c>
      <c r="F14" s="166">
        <f t="shared" si="0"/>
        <v>0</v>
      </c>
      <c r="G14" s="81">
        <v>6570</v>
      </c>
      <c r="H14" s="106"/>
      <c r="I14" s="66">
        <f t="shared" si="1"/>
        <v>0</v>
      </c>
      <c r="J14" s="93">
        <v>6473</v>
      </c>
      <c r="K14" s="106"/>
      <c r="L14" s="67">
        <f t="shared" si="2"/>
        <v>0</v>
      </c>
      <c r="M14" s="192"/>
      <c r="N14" s="244"/>
      <c r="O14" s="195"/>
      <c r="P14" s="68">
        <f t="shared" ref="P14:P23" si="4">I14+L14+O14</f>
        <v>0</v>
      </c>
      <c r="Q14" s="100">
        <f t="shared" si="3"/>
        <v>0</v>
      </c>
      <c r="R14" s="189"/>
    </row>
    <row r="15" spans="1:18" ht="20.100000000000001" customHeight="1" x14ac:dyDescent="0.2">
      <c r="A15" s="256"/>
      <c r="B15" s="41">
        <v>7</v>
      </c>
      <c r="C15" s="26">
        <v>51</v>
      </c>
      <c r="D15" s="105"/>
      <c r="E15" s="61" t="s">
        <v>6</v>
      </c>
      <c r="F15" s="166">
        <f t="shared" si="0"/>
        <v>0</v>
      </c>
      <c r="G15" s="81">
        <v>6388</v>
      </c>
      <c r="H15" s="106"/>
      <c r="I15" s="66">
        <f>TRUNC(G15*H15)</f>
        <v>0</v>
      </c>
      <c r="J15" s="93">
        <v>3220</v>
      </c>
      <c r="K15" s="106"/>
      <c r="L15" s="67">
        <f>TRUNC(J15*K15)</f>
        <v>0</v>
      </c>
      <c r="M15" s="96">
        <v>3252</v>
      </c>
      <c r="N15" s="111"/>
      <c r="O15" s="67">
        <f t="shared" ref="O15:O17" si="5">TRUNC(M15*N15)</f>
        <v>0</v>
      </c>
      <c r="P15" s="68">
        <f>I15+L15+O15</f>
        <v>0</v>
      </c>
      <c r="Q15" s="18">
        <f t="shared" si="3"/>
        <v>0</v>
      </c>
      <c r="R15" s="189"/>
    </row>
    <row r="16" spans="1:18" ht="20.100000000000001" customHeight="1" x14ac:dyDescent="0.2">
      <c r="A16" s="256"/>
      <c r="B16" s="41">
        <v>8</v>
      </c>
      <c r="C16" s="26">
        <v>51</v>
      </c>
      <c r="D16" s="105"/>
      <c r="E16" s="61" t="s">
        <v>6</v>
      </c>
      <c r="F16" s="166">
        <f t="shared" si="0"/>
        <v>0</v>
      </c>
      <c r="G16" s="81">
        <v>6413</v>
      </c>
      <c r="H16" s="106"/>
      <c r="I16" s="66">
        <f t="shared" si="1"/>
        <v>0</v>
      </c>
      <c r="J16" s="93">
        <v>2977</v>
      </c>
      <c r="K16" s="106"/>
      <c r="L16" s="67">
        <f t="shared" si="2"/>
        <v>0</v>
      </c>
      <c r="M16" s="95">
        <v>2975</v>
      </c>
      <c r="N16" s="105"/>
      <c r="O16" s="67">
        <f t="shared" si="5"/>
        <v>0</v>
      </c>
      <c r="P16" s="68">
        <f>I16+L16+O16</f>
        <v>0</v>
      </c>
      <c r="Q16" s="18">
        <f>INT(F16+P16)</f>
        <v>0</v>
      </c>
      <c r="R16" s="189"/>
    </row>
    <row r="17" spans="1:21" ht="20.100000000000001" customHeight="1" thickBot="1" x14ac:dyDescent="0.25">
      <c r="A17" s="256"/>
      <c r="B17" s="41">
        <v>9</v>
      </c>
      <c r="C17" s="26">
        <v>51</v>
      </c>
      <c r="D17" s="105"/>
      <c r="E17" s="61" t="s">
        <v>11</v>
      </c>
      <c r="F17" s="166">
        <f t="shared" si="0"/>
        <v>0</v>
      </c>
      <c r="G17" s="81">
        <v>6201</v>
      </c>
      <c r="H17" s="106"/>
      <c r="I17" s="66">
        <f t="shared" si="1"/>
        <v>0</v>
      </c>
      <c r="J17" s="93">
        <v>2808</v>
      </c>
      <c r="K17" s="106"/>
      <c r="L17" s="67">
        <f t="shared" si="2"/>
        <v>0</v>
      </c>
      <c r="M17" s="95">
        <v>2867</v>
      </c>
      <c r="N17" s="108"/>
      <c r="O17" s="67">
        <f t="shared" si="5"/>
        <v>0</v>
      </c>
      <c r="P17" s="68">
        <f>I17+L17+O17</f>
        <v>0</v>
      </c>
      <c r="Q17" s="18">
        <f t="shared" si="3"/>
        <v>0</v>
      </c>
      <c r="R17" s="189"/>
      <c r="T17" s="10"/>
    </row>
    <row r="18" spans="1:21" ht="20.100000000000001" customHeight="1" x14ac:dyDescent="0.2">
      <c r="A18" s="256"/>
      <c r="B18" s="41">
        <v>10</v>
      </c>
      <c r="C18" s="26">
        <v>51</v>
      </c>
      <c r="D18" s="105"/>
      <c r="E18" s="61" t="s">
        <v>11</v>
      </c>
      <c r="F18" s="166">
        <f t="shared" si="0"/>
        <v>0</v>
      </c>
      <c r="G18" s="81">
        <v>6440</v>
      </c>
      <c r="H18" s="106"/>
      <c r="I18" s="66">
        <f>TRUNC(G18*H18)</f>
        <v>0</v>
      </c>
      <c r="J18" s="93">
        <v>6539</v>
      </c>
      <c r="K18" s="106"/>
      <c r="L18" s="67">
        <f t="shared" si="2"/>
        <v>0</v>
      </c>
      <c r="M18" s="238"/>
      <c r="N18" s="250"/>
      <c r="O18" s="271"/>
      <c r="P18" s="68">
        <f>I18+L18+O18</f>
        <v>0</v>
      </c>
      <c r="Q18" s="18">
        <f>INT(F18+P18)</f>
        <v>0</v>
      </c>
      <c r="R18" s="189"/>
    </row>
    <row r="19" spans="1:21" ht="20.100000000000001" customHeight="1" x14ac:dyDescent="0.2">
      <c r="A19" s="256"/>
      <c r="B19" s="41">
        <v>11</v>
      </c>
      <c r="C19" s="26">
        <v>51</v>
      </c>
      <c r="D19" s="105"/>
      <c r="E19" s="61" t="s">
        <v>6</v>
      </c>
      <c r="F19" s="166">
        <f t="shared" si="0"/>
        <v>0</v>
      </c>
      <c r="G19" s="81">
        <v>6478</v>
      </c>
      <c r="H19" s="106"/>
      <c r="I19" s="66">
        <f t="shared" si="1"/>
        <v>0</v>
      </c>
      <c r="J19" s="93">
        <v>6180</v>
      </c>
      <c r="K19" s="106"/>
      <c r="L19" s="67">
        <f>TRUNC(J19*K19)</f>
        <v>0</v>
      </c>
      <c r="M19" s="239"/>
      <c r="N19" s="206"/>
      <c r="O19" s="272"/>
      <c r="P19" s="68">
        <f t="shared" si="4"/>
        <v>0</v>
      </c>
      <c r="Q19" s="18">
        <f t="shared" si="3"/>
        <v>0</v>
      </c>
      <c r="R19" s="189"/>
    </row>
    <row r="20" spans="1:21" ht="20.100000000000001" customHeight="1" x14ac:dyDescent="0.2">
      <c r="A20" s="256"/>
      <c r="B20" s="41">
        <v>12</v>
      </c>
      <c r="C20" s="26">
        <v>51</v>
      </c>
      <c r="D20" s="105"/>
      <c r="E20" s="61" t="s">
        <v>6</v>
      </c>
      <c r="F20" s="167">
        <f t="shared" si="0"/>
        <v>0</v>
      </c>
      <c r="G20" s="81">
        <v>6816</v>
      </c>
      <c r="H20" s="106"/>
      <c r="I20" s="66">
        <f t="shared" si="1"/>
        <v>0</v>
      </c>
      <c r="J20" s="96">
        <v>5805</v>
      </c>
      <c r="K20" s="106"/>
      <c r="L20" s="67">
        <f t="shared" si="2"/>
        <v>0</v>
      </c>
      <c r="M20" s="239"/>
      <c r="N20" s="206"/>
      <c r="O20" s="272"/>
      <c r="P20" s="68">
        <f t="shared" si="4"/>
        <v>0</v>
      </c>
      <c r="Q20" s="18">
        <f t="shared" si="3"/>
        <v>0</v>
      </c>
      <c r="R20" s="138"/>
      <c r="T20" s="10"/>
    </row>
    <row r="21" spans="1:21" ht="20.100000000000001" customHeight="1" x14ac:dyDescent="0.2">
      <c r="A21" s="257"/>
      <c r="B21" s="41">
        <v>1</v>
      </c>
      <c r="C21" s="26">
        <v>51</v>
      </c>
      <c r="D21" s="105"/>
      <c r="E21" s="61" t="s">
        <v>6</v>
      </c>
      <c r="F21" s="166">
        <f>TRUNC(C21*D21*0.85)</f>
        <v>0</v>
      </c>
      <c r="G21" s="81">
        <v>7310</v>
      </c>
      <c r="H21" s="106"/>
      <c r="I21" s="66">
        <f t="shared" si="1"/>
        <v>0</v>
      </c>
      <c r="J21" s="96">
        <v>5761</v>
      </c>
      <c r="K21" s="106"/>
      <c r="L21" s="67">
        <f t="shared" si="2"/>
        <v>0</v>
      </c>
      <c r="M21" s="239"/>
      <c r="N21" s="206"/>
      <c r="O21" s="272"/>
      <c r="P21" s="68">
        <f t="shared" si="4"/>
        <v>0</v>
      </c>
      <c r="Q21" s="100">
        <f t="shared" si="3"/>
        <v>0</v>
      </c>
      <c r="R21" s="138"/>
    </row>
    <row r="22" spans="1:21" ht="20.100000000000001" customHeight="1" x14ac:dyDescent="0.2">
      <c r="A22" s="257"/>
      <c r="B22" s="41">
        <v>2</v>
      </c>
      <c r="C22" s="26">
        <v>51</v>
      </c>
      <c r="D22" s="105"/>
      <c r="E22" s="61" t="s">
        <v>6</v>
      </c>
      <c r="F22" s="166">
        <f t="shared" si="0"/>
        <v>0</v>
      </c>
      <c r="G22" s="81">
        <v>6693</v>
      </c>
      <c r="H22" s="106"/>
      <c r="I22" s="66">
        <f t="shared" si="1"/>
        <v>0</v>
      </c>
      <c r="J22" s="94">
        <v>5870</v>
      </c>
      <c r="K22" s="106"/>
      <c r="L22" s="67">
        <f t="shared" si="2"/>
        <v>0</v>
      </c>
      <c r="M22" s="239"/>
      <c r="N22" s="206"/>
      <c r="O22" s="272"/>
      <c r="P22" s="68">
        <f t="shared" si="4"/>
        <v>0</v>
      </c>
      <c r="Q22" s="18">
        <f t="shared" si="3"/>
        <v>0</v>
      </c>
      <c r="R22" s="138"/>
    </row>
    <row r="23" spans="1:21" ht="20.100000000000001" customHeight="1" thickBot="1" x14ac:dyDescent="0.25">
      <c r="A23" s="258"/>
      <c r="B23" s="41">
        <v>3</v>
      </c>
      <c r="C23" s="26">
        <v>51</v>
      </c>
      <c r="D23" s="108"/>
      <c r="E23" s="70" t="s">
        <v>6</v>
      </c>
      <c r="F23" s="169">
        <f>TRUNC(C23*D23*0.85)</f>
        <v>0</v>
      </c>
      <c r="G23" s="83">
        <v>7213</v>
      </c>
      <c r="H23" s="108"/>
      <c r="I23" s="98">
        <f t="shared" si="1"/>
        <v>0</v>
      </c>
      <c r="J23" s="97">
        <v>6659</v>
      </c>
      <c r="K23" s="108"/>
      <c r="L23" s="67">
        <f t="shared" si="2"/>
        <v>0</v>
      </c>
      <c r="M23" s="240"/>
      <c r="N23" s="207"/>
      <c r="O23" s="273"/>
      <c r="P23" s="68">
        <f t="shared" si="4"/>
        <v>0</v>
      </c>
      <c r="Q23" s="29">
        <f t="shared" si="3"/>
        <v>0</v>
      </c>
      <c r="R23" s="138"/>
    </row>
    <row r="24" spans="1:21" ht="47.25" customHeight="1" thickTop="1" thickBot="1" x14ac:dyDescent="0.25">
      <c r="A24" s="11" t="s">
        <v>7</v>
      </c>
      <c r="B24" s="12"/>
      <c r="C24" s="13"/>
      <c r="D24" s="137"/>
      <c r="E24" s="69"/>
      <c r="F24" s="99"/>
      <c r="G24" s="19">
        <f>SUM(G12:G23)</f>
        <v>80364</v>
      </c>
      <c r="H24" s="137"/>
      <c r="I24" s="14"/>
      <c r="J24" s="19">
        <f>SUM(J12:J23)</f>
        <v>63752</v>
      </c>
      <c r="K24" s="137"/>
      <c r="L24" s="14"/>
      <c r="M24" s="19">
        <f>SUM(M12:M19)</f>
        <v>9094</v>
      </c>
      <c r="N24" s="137"/>
      <c r="O24" s="14"/>
      <c r="P24" s="62"/>
      <c r="Q24" s="84">
        <f>SUM(Q12:Q23)</f>
        <v>0</v>
      </c>
      <c r="R24" s="32"/>
    </row>
    <row r="25" spans="1:21" ht="47.25" customHeight="1" thickTop="1" thickBot="1" x14ac:dyDescent="0.25">
      <c r="A25" s="54"/>
      <c r="C25" s="138"/>
      <c r="D25" s="138"/>
      <c r="E25" s="138"/>
      <c r="F25" s="138"/>
      <c r="G25" s="57"/>
      <c r="H25" s="138"/>
      <c r="I25" s="56"/>
      <c r="J25" s="57"/>
      <c r="K25" s="138"/>
      <c r="L25" s="56"/>
      <c r="M25" s="57"/>
      <c r="N25" s="138"/>
      <c r="O25" s="56"/>
      <c r="P25" s="56"/>
      <c r="Q25" s="102"/>
      <c r="R25" s="58"/>
      <c r="S25" s="59"/>
    </row>
    <row r="26" spans="1:21" ht="45" customHeight="1" thickTop="1" thickBot="1" x14ac:dyDescent="0.25">
      <c r="A26" s="133"/>
      <c r="B26" s="134"/>
      <c r="D26" s="138"/>
      <c r="E26" s="138"/>
      <c r="F26" s="138"/>
      <c r="G26" s="57"/>
      <c r="H26" s="138"/>
      <c r="I26" s="57"/>
      <c r="N26" s="56"/>
      <c r="O26" s="56"/>
      <c r="P26" s="113" t="s">
        <v>121</v>
      </c>
      <c r="Q26" s="84">
        <f>Q24</f>
        <v>0</v>
      </c>
      <c r="S26" s="59"/>
    </row>
    <row r="27" spans="1:21" ht="15.75" customHeight="1" x14ac:dyDescent="0.2">
      <c r="A27" s="133"/>
      <c r="B27" s="135"/>
      <c r="I27" s="63"/>
      <c r="J27" s="87"/>
      <c r="K27" s="88"/>
      <c r="L27" s="89"/>
      <c r="M27" s="90"/>
      <c r="N27" s="54"/>
      <c r="O27" s="127" t="s">
        <v>122</v>
      </c>
      <c r="P27" s="127"/>
      <c r="Q27" s="75"/>
      <c r="S27" s="31"/>
      <c r="U27" s="24"/>
    </row>
    <row r="28" spans="1:21" s="1" customFormat="1" ht="13.5" customHeight="1" x14ac:dyDescent="0.2">
      <c r="A28" s="133"/>
      <c r="B28" s="133"/>
      <c r="I28" s="64"/>
      <c r="J28" s="76"/>
      <c r="K28" s="77"/>
      <c r="L28" s="63"/>
      <c r="M28" s="63"/>
      <c r="N28" s="78"/>
      <c r="O28" s="128" t="s">
        <v>124</v>
      </c>
      <c r="P28" s="132"/>
      <c r="Q28" s="78"/>
    </row>
    <row r="29" spans="1:21" s="42" customFormat="1" ht="18" customHeight="1" x14ac:dyDescent="0.2">
      <c r="A29" s="133"/>
      <c r="B29" s="133"/>
      <c r="D29" s="48"/>
      <c r="E29" s="48"/>
      <c r="F29" s="48"/>
      <c r="I29" s="65"/>
      <c r="J29" s="65"/>
      <c r="K29" s="79"/>
      <c r="L29" s="64"/>
      <c r="M29" s="64"/>
      <c r="N29" s="78"/>
      <c r="Q29" s="78"/>
    </row>
    <row r="30" spans="1:21" s="42" customFormat="1" ht="18" customHeight="1" x14ac:dyDescent="0.2">
      <c r="B30" s="52"/>
      <c r="D30" s="49"/>
      <c r="E30" s="49"/>
      <c r="F30" s="49"/>
      <c r="I30" s="65"/>
      <c r="J30" s="91"/>
      <c r="K30" s="92"/>
      <c r="L30" s="65"/>
      <c r="M30" s="65"/>
      <c r="N30" s="78"/>
    </row>
    <row r="31" spans="1:21" s="42" customFormat="1" ht="21" customHeight="1" x14ac:dyDescent="0.2">
      <c r="B31" s="80"/>
      <c r="D31" s="53"/>
      <c r="E31" s="53"/>
      <c r="F31" s="53"/>
      <c r="G31" s="53"/>
      <c r="H31" s="53"/>
      <c r="I31" s="49"/>
      <c r="T31" s="50"/>
    </row>
    <row r="32" spans="1:21" s="42" customFormat="1" ht="18" customHeight="1" x14ac:dyDescent="0.2">
      <c r="B32" s="46"/>
      <c r="D32" s="49"/>
      <c r="E32" s="49"/>
      <c r="F32" s="49"/>
    </row>
    <row r="33" spans="1:17" s="42" customFormat="1" ht="18" customHeight="1" x14ac:dyDescent="0.2">
      <c r="A33" s="51"/>
      <c r="B33" s="46"/>
      <c r="D33" s="49"/>
      <c r="E33" s="49"/>
      <c r="F33" s="49"/>
    </row>
    <row r="34" spans="1:17" s="42" customFormat="1" ht="21" customHeight="1" x14ac:dyDescent="0.2">
      <c r="D34" s="43"/>
      <c r="E34" s="43"/>
      <c r="F34" s="43"/>
    </row>
    <row r="35" spans="1:17" s="51" customFormat="1" ht="18.75" customHeight="1" x14ac:dyDescent="0.2">
      <c r="D35" s="43"/>
      <c r="E35" s="43"/>
      <c r="F35" s="43"/>
    </row>
    <row r="36" spans="1:17" s="1" customFormat="1" ht="18" customHeight="1" x14ac:dyDescent="0.2">
      <c r="B36" s="2"/>
      <c r="C36" s="38"/>
      <c r="D36" s="38"/>
      <c r="E36" s="38"/>
      <c r="F36" s="38"/>
      <c r="G36" s="38"/>
      <c r="H36" s="38"/>
      <c r="Q36" s="2"/>
    </row>
    <row r="37" spans="1:17" s="1" customFormat="1" ht="18" customHeight="1" x14ac:dyDescent="0.2">
      <c r="B37" s="2"/>
      <c r="C37" s="38"/>
      <c r="D37" s="38"/>
      <c r="E37" s="38"/>
      <c r="F37" s="38"/>
      <c r="G37" s="38"/>
      <c r="H37" s="38"/>
      <c r="Q37" s="2"/>
    </row>
    <row r="38" spans="1:17" s="1" customFormat="1" ht="18" customHeight="1" x14ac:dyDescent="0.2">
      <c r="B38" s="2"/>
      <c r="C38" s="38"/>
      <c r="D38" s="38"/>
      <c r="E38" s="38"/>
      <c r="F38" s="38"/>
      <c r="G38" s="38"/>
      <c r="H38" s="38"/>
      <c r="Q38" s="2"/>
    </row>
    <row r="39" spans="1:17" s="1" customFormat="1" ht="18" customHeight="1" x14ac:dyDescent="0.2">
      <c r="B39" s="2"/>
      <c r="C39" s="38"/>
      <c r="D39" s="38"/>
      <c r="E39" s="38"/>
      <c r="F39" s="38"/>
      <c r="G39" s="38"/>
      <c r="H39" s="38"/>
      <c r="Q39" s="2"/>
    </row>
    <row r="40" spans="1:17" s="1" customFormat="1" ht="18" customHeight="1" x14ac:dyDescent="0.2">
      <c r="B40" s="2"/>
      <c r="C40" s="38"/>
      <c r="D40" s="38"/>
      <c r="E40" s="38"/>
      <c r="F40" s="38"/>
      <c r="G40" s="38"/>
      <c r="H40" s="38"/>
      <c r="Q40" s="2"/>
    </row>
    <row r="41" spans="1:17" s="1" customFormat="1" ht="18" customHeight="1" x14ac:dyDescent="0.2">
      <c r="B41" s="2"/>
      <c r="C41" s="38"/>
      <c r="D41" s="38"/>
      <c r="E41" s="38"/>
      <c r="F41" s="38"/>
      <c r="G41" s="38"/>
      <c r="H41" s="38"/>
      <c r="Q41" s="2"/>
    </row>
    <row r="42" spans="1:17" s="1" customFormat="1" ht="18" customHeight="1" x14ac:dyDescent="0.2">
      <c r="B42" s="2"/>
      <c r="C42" s="38"/>
      <c r="D42" s="38"/>
      <c r="E42" s="38"/>
      <c r="F42" s="38"/>
      <c r="G42" s="38"/>
      <c r="H42" s="38"/>
      <c r="Q42" s="2"/>
    </row>
    <row r="43" spans="1:17" s="1" customFormat="1" ht="18" customHeight="1" x14ac:dyDescent="0.2">
      <c r="B43" s="2"/>
      <c r="C43" s="38"/>
      <c r="D43" s="38"/>
      <c r="E43" s="38"/>
      <c r="F43" s="38"/>
      <c r="G43" s="38"/>
      <c r="H43" s="38"/>
      <c r="Q43" s="2"/>
    </row>
    <row r="44" spans="1:17" s="1" customFormat="1" ht="18" customHeight="1" x14ac:dyDescent="0.2">
      <c r="B44" s="2"/>
      <c r="C44" s="38"/>
      <c r="D44" s="38"/>
      <c r="E44" s="38"/>
      <c r="F44" s="38"/>
      <c r="G44" s="38"/>
      <c r="H44" s="38"/>
      <c r="Q44" s="2"/>
    </row>
    <row r="45" spans="1:17" s="1" customFormat="1" ht="18" customHeight="1" x14ac:dyDescent="0.2">
      <c r="B45" s="2"/>
      <c r="C45" s="38"/>
      <c r="D45" s="38"/>
      <c r="E45" s="38"/>
      <c r="F45" s="38"/>
      <c r="G45" s="38"/>
      <c r="H45" s="38"/>
      <c r="Q45" s="2"/>
    </row>
    <row r="46" spans="1:17" s="1" customFormat="1" ht="18" customHeight="1" x14ac:dyDescent="0.2">
      <c r="B46" s="2"/>
      <c r="C46" s="38"/>
      <c r="D46" s="38"/>
      <c r="E46" s="38"/>
      <c r="F46" s="38"/>
      <c r="G46" s="38"/>
      <c r="H46" s="38"/>
      <c r="Q46" s="2"/>
    </row>
    <row r="47" spans="1:17" s="1" customFormat="1" ht="18" customHeight="1" x14ac:dyDescent="0.2">
      <c r="B47" s="2"/>
      <c r="C47" s="38"/>
      <c r="D47" s="38"/>
      <c r="E47" s="38"/>
      <c r="F47" s="38"/>
      <c r="G47" s="38"/>
      <c r="H47" s="38"/>
      <c r="Q47" s="2"/>
    </row>
    <row r="48" spans="1:17" s="1" customFormat="1" ht="18" customHeight="1" x14ac:dyDescent="0.2">
      <c r="B48" s="2"/>
      <c r="C48" s="38"/>
      <c r="D48" s="38"/>
      <c r="E48" s="38"/>
      <c r="F48" s="38"/>
      <c r="G48" s="38"/>
      <c r="H48" s="38"/>
      <c r="Q48" s="2"/>
    </row>
    <row r="49" spans="1:17" s="1" customFormat="1" ht="18" customHeight="1" x14ac:dyDescent="0.2">
      <c r="B49" s="2"/>
      <c r="C49" s="38"/>
      <c r="D49" s="38"/>
      <c r="E49" s="38"/>
      <c r="F49" s="38"/>
      <c r="G49" s="38"/>
      <c r="H49" s="38"/>
      <c r="Q49" s="2"/>
    </row>
    <row r="50" spans="1:17" s="1" customFormat="1" ht="18" customHeight="1" x14ac:dyDescent="0.2">
      <c r="B50" s="2"/>
      <c r="C50" s="38"/>
      <c r="D50" s="38"/>
      <c r="E50" s="38"/>
      <c r="F50" s="38"/>
      <c r="G50" s="38"/>
      <c r="H50" s="38"/>
      <c r="Q50" s="2"/>
    </row>
    <row r="51" spans="1:17" s="1" customFormat="1" ht="18" customHeight="1" x14ac:dyDescent="0.2">
      <c r="B51" s="2"/>
      <c r="C51" s="38"/>
      <c r="D51" s="38"/>
      <c r="E51" s="38"/>
      <c r="F51" s="38"/>
      <c r="G51" s="38"/>
      <c r="H51" s="38"/>
      <c r="Q51" s="2"/>
    </row>
    <row r="52" spans="1:17" s="1" customFormat="1" ht="18" customHeight="1" x14ac:dyDescent="0.2">
      <c r="B52" s="2"/>
      <c r="C52" s="38"/>
      <c r="D52" s="38"/>
      <c r="E52" s="38"/>
      <c r="F52" s="38"/>
      <c r="G52" s="38"/>
      <c r="H52" s="38"/>
      <c r="Q52" s="2"/>
    </row>
    <row r="53" spans="1:17" s="37" customFormat="1" ht="20.100000000000001" customHeight="1" x14ac:dyDescent="0.2">
      <c r="A53" s="288" t="s">
        <v>14</v>
      </c>
      <c r="B53" s="288"/>
      <c r="C53" s="288"/>
      <c r="D53" s="288"/>
      <c r="E53" s="288"/>
      <c r="F53" s="288"/>
      <c r="G53" s="288"/>
      <c r="H53" s="288"/>
      <c r="I53" s="288"/>
      <c r="J53" s="288"/>
      <c r="M53" s="23"/>
      <c r="N53" s="40"/>
      <c r="Q53" s="2"/>
    </row>
    <row r="54" spans="1:17" s="37" customFormat="1" ht="20.100000000000001" customHeight="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Q54" s="2"/>
    </row>
    <row r="55" spans="1:17" s="37" customFormat="1" ht="20.100000000000001" customHeight="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Q55" s="2"/>
    </row>
    <row r="56" spans="1:17" s="37" customFormat="1" ht="20.100000000000001" customHeight="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Q56" s="2"/>
    </row>
    <row r="57" spans="1:17" ht="14.4" x14ac:dyDescent="0.2">
      <c r="B57" s="10" t="s">
        <v>12</v>
      </c>
    </row>
  </sheetData>
  <sheetProtection sheet="1" selectLockedCells="1"/>
  <mergeCells count="24">
    <mergeCell ref="A53:J56"/>
    <mergeCell ref="A12:A23"/>
    <mergeCell ref="O18:O23"/>
    <mergeCell ref="N18:N23"/>
    <mergeCell ref="M18:M23"/>
    <mergeCell ref="O12:O14"/>
    <mergeCell ref="N12:N14"/>
    <mergeCell ref="M12:M14"/>
    <mergeCell ref="R12:R19"/>
    <mergeCell ref="R8:R9"/>
    <mergeCell ref="J9:L9"/>
    <mergeCell ref="M9:O9"/>
    <mergeCell ref="P9:P10"/>
    <mergeCell ref="A4:Q4"/>
    <mergeCell ref="A6:C6"/>
    <mergeCell ref="A8:B10"/>
    <mergeCell ref="C8:F8"/>
    <mergeCell ref="G8:P8"/>
    <mergeCell ref="Q8:Q10"/>
    <mergeCell ref="C9:C10"/>
    <mergeCell ref="D9:D10"/>
    <mergeCell ref="E9:E10"/>
    <mergeCell ref="F9:F11"/>
    <mergeCell ref="G9:I9"/>
  </mergeCells>
  <phoneticPr fontId="5"/>
  <pageMargins left="1" right="1" top="1" bottom="1" header="0.5" footer="0.5"/>
  <pageSetup paperSize="9" scale="65" orientation="landscape" cellComments="asDisplayed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9C1F-41A4-4C96-8621-D1CFA4795BDE}">
  <dimension ref="A1:U57"/>
  <sheetViews>
    <sheetView showGridLines="0" showZeros="0" view="pageBreakPreview" zoomScale="55" zoomScaleNormal="85" zoomScaleSheetLayoutView="55" workbookViewId="0">
      <selection activeCell="N15" activeCellId="3" sqref="D12:D23 H12:H23 K12:K23 N15:N17"/>
    </sheetView>
  </sheetViews>
  <sheetFormatPr defaultColWidth="9" defaultRowHeight="13.2" x14ac:dyDescent="0.2"/>
  <cols>
    <col min="1" max="1" width="4.77734375" style="2" customWidth="1"/>
    <col min="2" max="2" width="6.44140625" style="2" customWidth="1"/>
    <col min="3" max="3" width="11.109375" style="2" customWidth="1"/>
    <col min="4" max="4" width="12.109375" style="2" customWidth="1"/>
    <col min="5" max="5" width="11.109375" style="2" customWidth="1"/>
    <col min="6" max="6" width="15.109375" style="2" customWidth="1"/>
    <col min="7" max="7" width="11" style="2" customWidth="1"/>
    <col min="8" max="8" width="12" style="2" customWidth="1"/>
    <col min="9" max="10" width="11" style="2" customWidth="1"/>
    <col min="11" max="11" width="12" style="2" customWidth="1"/>
    <col min="12" max="13" width="11" style="2" customWidth="1"/>
    <col min="14" max="14" width="12" style="2" customWidth="1"/>
    <col min="15" max="15" width="11" style="2" customWidth="1"/>
    <col min="16" max="16" width="15.109375" style="2" customWidth="1"/>
    <col min="17" max="17" width="16" style="2" customWidth="1"/>
    <col min="18" max="18" width="3.6640625" style="2" customWidth="1"/>
    <col min="19" max="19" width="5.21875" style="2" customWidth="1"/>
    <col min="20" max="20" width="3.44140625" style="2" customWidth="1"/>
    <col min="21" max="21" width="10" style="2" customWidth="1"/>
    <col min="22" max="22" width="9" style="2"/>
    <col min="23" max="24" width="10.44140625" style="2" customWidth="1"/>
    <col min="25" max="16384" width="9" style="2"/>
  </cols>
  <sheetData>
    <row r="1" spans="1:18" ht="17.25" customHeight="1" x14ac:dyDescent="0.2"/>
    <row r="2" spans="1:18" ht="17.25" customHeight="1" x14ac:dyDescent="0.2"/>
    <row r="3" spans="1:18" ht="17.25" customHeight="1" x14ac:dyDescent="0.2">
      <c r="A3" s="3"/>
      <c r="B3" s="4"/>
      <c r="C3" s="4"/>
      <c r="D3" s="4"/>
      <c r="F3" s="4"/>
      <c r="H3" s="4"/>
      <c r="K3" s="4"/>
      <c r="N3" s="4"/>
    </row>
    <row r="4" spans="1:18" ht="17.25" customHeight="1" x14ac:dyDescent="0.2">
      <c r="A4" s="286" t="s">
        <v>17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39"/>
    </row>
    <row r="5" spans="1:18" ht="17.25" customHeight="1" x14ac:dyDescent="0.2">
      <c r="A5" s="5"/>
      <c r="B5" s="4"/>
      <c r="C5" s="4"/>
      <c r="D5" s="4"/>
      <c r="F5" s="4"/>
      <c r="G5" s="45"/>
      <c r="H5" s="45"/>
      <c r="I5" s="45"/>
      <c r="J5" s="45"/>
      <c r="K5" s="4"/>
      <c r="N5" s="4"/>
      <c r="O5" s="39"/>
      <c r="P5" s="39"/>
      <c r="Q5" s="39"/>
      <c r="R5" s="39"/>
    </row>
    <row r="6" spans="1:18" ht="17.25" customHeight="1" x14ac:dyDescent="0.2">
      <c r="A6" s="235" t="s">
        <v>44</v>
      </c>
      <c r="B6" s="236"/>
      <c r="C6" s="237"/>
      <c r="D6" s="139" t="str">
        <f>算定書一覧表!B28</f>
        <v>円原浄水場</v>
      </c>
      <c r="E6" s="4"/>
      <c r="F6" s="4"/>
      <c r="H6" s="4"/>
      <c r="K6" s="4"/>
      <c r="N6" s="4"/>
      <c r="O6" s="21"/>
      <c r="P6" s="22"/>
      <c r="Q6" s="22"/>
      <c r="R6" s="21"/>
    </row>
    <row r="7" spans="1:18" ht="17.25" customHeight="1" x14ac:dyDescent="0.2">
      <c r="A7" s="5"/>
      <c r="B7" s="4"/>
      <c r="C7" s="4"/>
      <c r="D7" s="4"/>
      <c r="F7" s="4"/>
      <c r="H7" s="4"/>
      <c r="K7" s="4"/>
      <c r="N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8"/>
      <c r="I8" s="228"/>
      <c r="J8" s="228"/>
      <c r="K8" s="228"/>
      <c r="L8" s="228"/>
      <c r="M8" s="228"/>
      <c r="N8" s="228"/>
      <c r="O8" s="228"/>
      <c r="P8" s="229"/>
      <c r="Q8" s="212" t="s">
        <v>38</v>
      </c>
      <c r="R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9</v>
      </c>
      <c r="H9" s="223"/>
      <c r="I9" s="224"/>
      <c r="J9" s="225" t="s">
        <v>8</v>
      </c>
      <c r="K9" s="225"/>
      <c r="L9" s="225"/>
      <c r="M9" s="225" t="s">
        <v>10</v>
      </c>
      <c r="N9" s="225"/>
      <c r="O9" s="225"/>
      <c r="P9" s="226" t="s">
        <v>37</v>
      </c>
      <c r="Q9" s="213"/>
      <c r="R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32</v>
      </c>
      <c r="J10" s="17" t="s">
        <v>13</v>
      </c>
      <c r="K10" s="34" t="s">
        <v>119</v>
      </c>
      <c r="L10" s="16" t="s">
        <v>33</v>
      </c>
      <c r="M10" s="17" t="s">
        <v>13</v>
      </c>
      <c r="N10" s="34" t="s">
        <v>120</v>
      </c>
      <c r="O10" s="16" t="s">
        <v>36</v>
      </c>
      <c r="P10" s="227"/>
      <c r="Q10" s="213"/>
      <c r="R10" s="30"/>
    </row>
    <row r="11" spans="1:18" ht="30" customHeight="1" thickBot="1" x14ac:dyDescent="0.25">
      <c r="A11" s="136" t="s">
        <v>3</v>
      </c>
      <c r="B11" s="7" t="s">
        <v>4</v>
      </c>
      <c r="C11" s="8" t="s">
        <v>47</v>
      </c>
      <c r="D11" s="25" t="s">
        <v>48</v>
      </c>
      <c r="E11" s="20"/>
      <c r="F11" s="234"/>
      <c r="G11" s="28" t="s">
        <v>20</v>
      </c>
      <c r="H11" s="25" t="s">
        <v>49</v>
      </c>
      <c r="I11" s="35" t="s">
        <v>23</v>
      </c>
      <c r="J11" s="36" t="s">
        <v>25</v>
      </c>
      <c r="K11" s="25" t="s">
        <v>49</v>
      </c>
      <c r="L11" s="35" t="s">
        <v>34</v>
      </c>
      <c r="M11" s="36" t="s">
        <v>35</v>
      </c>
      <c r="N11" s="44" t="s">
        <v>49</v>
      </c>
      <c r="O11" s="35" t="s">
        <v>50</v>
      </c>
      <c r="P11" s="60" t="s">
        <v>5</v>
      </c>
      <c r="Q11" s="9" t="s">
        <v>5</v>
      </c>
      <c r="R11" s="33"/>
    </row>
    <row r="12" spans="1:18" ht="20.100000000000001" customHeight="1" x14ac:dyDescent="0.2">
      <c r="A12" s="185" t="s">
        <v>104</v>
      </c>
      <c r="B12" s="41">
        <v>4</v>
      </c>
      <c r="C12" s="26">
        <v>72</v>
      </c>
      <c r="D12" s="104"/>
      <c r="E12" s="61" t="s">
        <v>6</v>
      </c>
      <c r="F12" s="166">
        <f>TRUNC(C12*D12*0.85)</f>
        <v>0</v>
      </c>
      <c r="G12" s="81">
        <v>12217</v>
      </c>
      <c r="H12" s="104"/>
      <c r="I12" s="66">
        <f>TRUNC(G12*H12)</f>
        <v>0</v>
      </c>
      <c r="J12" s="93">
        <v>16944</v>
      </c>
      <c r="K12" s="104"/>
      <c r="L12" s="67">
        <f>TRUNC(J12*K12)</f>
        <v>0</v>
      </c>
      <c r="M12" s="190"/>
      <c r="N12" s="190"/>
      <c r="O12" s="193"/>
      <c r="P12" s="68">
        <f>I12+L12+O12</f>
        <v>0</v>
      </c>
      <c r="Q12" s="18">
        <f>INT(F12+P12)</f>
        <v>0</v>
      </c>
      <c r="R12" s="189"/>
    </row>
    <row r="13" spans="1:18" ht="20.100000000000001" customHeight="1" x14ac:dyDescent="0.2">
      <c r="A13" s="256"/>
      <c r="B13" s="41">
        <v>5</v>
      </c>
      <c r="C13" s="26">
        <v>72</v>
      </c>
      <c r="D13" s="105"/>
      <c r="E13" s="61" t="s">
        <v>6</v>
      </c>
      <c r="F13" s="166">
        <f t="shared" ref="F13:F22" si="0">TRUNC(C13*D13*0.85)</f>
        <v>0</v>
      </c>
      <c r="G13" s="81">
        <v>14285</v>
      </c>
      <c r="H13" s="106"/>
      <c r="I13" s="66">
        <f t="shared" ref="I13:I23" si="1">TRUNC(G13*H13)</f>
        <v>0</v>
      </c>
      <c r="J13" s="93">
        <v>13193</v>
      </c>
      <c r="K13" s="106"/>
      <c r="L13" s="67">
        <f t="shared" ref="L13:L23" si="2">TRUNC(J13*K13)</f>
        <v>0</v>
      </c>
      <c r="M13" s="191"/>
      <c r="N13" s="191"/>
      <c r="O13" s="194"/>
      <c r="P13" s="68">
        <f>I13+L13+O13</f>
        <v>0</v>
      </c>
      <c r="Q13" s="18">
        <f t="shared" ref="Q13:Q23" si="3">INT(F13+P13)</f>
        <v>0</v>
      </c>
      <c r="R13" s="189"/>
    </row>
    <row r="14" spans="1:18" ht="20.100000000000001" customHeight="1" thickBot="1" x14ac:dyDescent="0.25">
      <c r="A14" s="256"/>
      <c r="B14" s="41">
        <v>6</v>
      </c>
      <c r="C14" s="26">
        <v>72</v>
      </c>
      <c r="D14" s="105"/>
      <c r="E14" s="61" t="s">
        <v>6</v>
      </c>
      <c r="F14" s="166">
        <f t="shared" si="0"/>
        <v>0</v>
      </c>
      <c r="G14" s="81">
        <v>10246</v>
      </c>
      <c r="H14" s="106"/>
      <c r="I14" s="66">
        <f t="shared" si="1"/>
        <v>0</v>
      </c>
      <c r="J14" s="93">
        <v>14140</v>
      </c>
      <c r="K14" s="106"/>
      <c r="L14" s="67">
        <f t="shared" si="2"/>
        <v>0</v>
      </c>
      <c r="M14" s="192"/>
      <c r="N14" s="244"/>
      <c r="O14" s="195"/>
      <c r="P14" s="68">
        <f t="shared" ref="P14:P23" si="4">I14+L14+O14</f>
        <v>0</v>
      </c>
      <c r="Q14" s="100">
        <f t="shared" si="3"/>
        <v>0</v>
      </c>
      <c r="R14" s="189"/>
    </row>
    <row r="15" spans="1:18" ht="20.100000000000001" customHeight="1" x14ac:dyDescent="0.2">
      <c r="A15" s="256"/>
      <c r="B15" s="41">
        <v>7</v>
      </c>
      <c r="C15" s="26">
        <v>72</v>
      </c>
      <c r="D15" s="105"/>
      <c r="E15" s="61" t="s">
        <v>6</v>
      </c>
      <c r="F15" s="166">
        <f t="shared" si="0"/>
        <v>0</v>
      </c>
      <c r="G15" s="81">
        <v>15392</v>
      </c>
      <c r="H15" s="106"/>
      <c r="I15" s="66">
        <f>TRUNC(G15*H15)</f>
        <v>0</v>
      </c>
      <c r="J15" s="93">
        <v>7087</v>
      </c>
      <c r="K15" s="106"/>
      <c r="L15" s="67">
        <f>TRUNC(J15*K15)</f>
        <v>0</v>
      </c>
      <c r="M15" s="96">
        <v>7287</v>
      </c>
      <c r="N15" s="111"/>
      <c r="O15" s="67">
        <f t="shared" ref="O15:O17" si="5">TRUNC(M15*N15)</f>
        <v>0</v>
      </c>
      <c r="P15" s="68">
        <f t="shared" ref="P15:P20" si="6">I15+L15+O15</f>
        <v>0</v>
      </c>
      <c r="Q15" s="18">
        <f t="shared" si="3"/>
        <v>0</v>
      </c>
      <c r="R15" s="189"/>
    </row>
    <row r="16" spans="1:18" ht="20.100000000000001" customHeight="1" x14ac:dyDescent="0.2">
      <c r="A16" s="256"/>
      <c r="B16" s="41">
        <v>8</v>
      </c>
      <c r="C16" s="26">
        <v>72</v>
      </c>
      <c r="D16" s="105"/>
      <c r="E16" s="61" t="s">
        <v>6</v>
      </c>
      <c r="F16" s="166">
        <f t="shared" si="0"/>
        <v>0</v>
      </c>
      <c r="G16" s="81">
        <v>15630</v>
      </c>
      <c r="H16" s="106"/>
      <c r="I16" s="66">
        <f t="shared" si="1"/>
        <v>0</v>
      </c>
      <c r="J16" s="93">
        <v>7312</v>
      </c>
      <c r="K16" s="106"/>
      <c r="L16" s="67">
        <f t="shared" si="2"/>
        <v>0</v>
      </c>
      <c r="M16" s="95">
        <v>6610</v>
      </c>
      <c r="N16" s="105"/>
      <c r="O16" s="67">
        <f t="shared" si="5"/>
        <v>0</v>
      </c>
      <c r="P16" s="68">
        <f t="shared" si="6"/>
        <v>0</v>
      </c>
      <c r="Q16" s="18">
        <f>INT(F16+P16)</f>
        <v>0</v>
      </c>
      <c r="R16" s="189"/>
    </row>
    <row r="17" spans="1:21" ht="20.100000000000001" customHeight="1" thickBot="1" x14ac:dyDescent="0.25">
      <c r="A17" s="256"/>
      <c r="B17" s="41">
        <v>9</v>
      </c>
      <c r="C17" s="26">
        <v>72</v>
      </c>
      <c r="D17" s="105"/>
      <c r="E17" s="61" t="s">
        <v>11</v>
      </c>
      <c r="F17" s="166">
        <f t="shared" si="0"/>
        <v>0</v>
      </c>
      <c r="G17" s="81">
        <v>10990</v>
      </c>
      <c r="H17" s="106"/>
      <c r="I17" s="66">
        <f t="shared" si="1"/>
        <v>0</v>
      </c>
      <c r="J17" s="93">
        <v>7406</v>
      </c>
      <c r="K17" s="106"/>
      <c r="L17" s="67">
        <f t="shared" si="2"/>
        <v>0</v>
      </c>
      <c r="M17" s="95">
        <v>7670</v>
      </c>
      <c r="N17" s="108"/>
      <c r="O17" s="67">
        <f t="shared" si="5"/>
        <v>0</v>
      </c>
      <c r="P17" s="68">
        <f t="shared" si="6"/>
        <v>0</v>
      </c>
      <c r="Q17" s="18">
        <f t="shared" si="3"/>
        <v>0</v>
      </c>
      <c r="R17" s="189"/>
      <c r="T17" s="10"/>
    </row>
    <row r="18" spans="1:21" ht="20.100000000000001" customHeight="1" x14ac:dyDescent="0.2">
      <c r="A18" s="256"/>
      <c r="B18" s="41">
        <v>10</v>
      </c>
      <c r="C18" s="26">
        <v>72</v>
      </c>
      <c r="D18" s="105"/>
      <c r="E18" s="61" t="s">
        <v>11</v>
      </c>
      <c r="F18" s="166">
        <f t="shared" si="0"/>
        <v>0</v>
      </c>
      <c r="G18" s="81">
        <v>11702</v>
      </c>
      <c r="H18" s="106"/>
      <c r="I18" s="66">
        <f>TRUNC(G18*H18)</f>
        <v>0</v>
      </c>
      <c r="J18" s="93">
        <v>15995</v>
      </c>
      <c r="K18" s="106"/>
      <c r="L18" s="67">
        <f t="shared" si="2"/>
        <v>0</v>
      </c>
      <c r="M18" s="238"/>
      <c r="N18" s="206"/>
      <c r="O18" s="271"/>
      <c r="P18" s="68">
        <f t="shared" si="6"/>
        <v>0</v>
      </c>
      <c r="Q18" s="18">
        <f>INT(F18+P18)</f>
        <v>0</v>
      </c>
      <c r="R18" s="189"/>
    </row>
    <row r="19" spans="1:21" ht="20.100000000000001" customHeight="1" x14ac:dyDescent="0.2">
      <c r="A19" s="256"/>
      <c r="B19" s="41">
        <v>11</v>
      </c>
      <c r="C19" s="26">
        <v>72</v>
      </c>
      <c r="D19" s="105"/>
      <c r="E19" s="61" t="s">
        <v>6</v>
      </c>
      <c r="F19" s="166">
        <f t="shared" si="0"/>
        <v>0</v>
      </c>
      <c r="G19" s="81">
        <v>11890</v>
      </c>
      <c r="H19" s="106"/>
      <c r="I19" s="66">
        <f t="shared" si="1"/>
        <v>0</v>
      </c>
      <c r="J19" s="93">
        <v>16993</v>
      </c>
      <c r="K19" s="106"/>
      <c r="L19" s="67">
        <f>TRUNC(J19*K19)</f>
        <v>0</v>
      </c>
      <c r="M19" s="239"/>
      <c r="N19" s="206"/>
      <c r="O19" s="272"/>
      <c r="P19" s="68">
        <f t="shared" si="6"/>
        <v>0</v>
      </c>
      <c r="Q19" s="18">
        <f>INT(F19+P19)</f>
        <v>0</v>
      </c>
      <c r="R19" s="189"/>
    </row>
    <row r="20" spans="1:21" ht="20.100000000000001" customHeight="1" x14ac:dyDescent="0.2">
      <c r="A20" s="256"/>
      <c r="B20" s="41">
        <v>12</v>
      </c>
      <c r="C20" s="26">
        <v>72</v>
      </c>
      <c r="D20" s="105"/>
      <c r="E20" s="61" t="s">
        <v>6</v>
      </c>
      <c r="F20" s="167">
        <f t="shared" si="0"/>
        <v>0</v>
      </c>
      <c r="G20" s="81">
        <v>20254</v>
      </c>
      <c r="H20" s="106"/>
      <c r="I20" s="66">
        <f t="shared" si="1"/>
        <v>0</v>
      </c>
      <c r="J20" s="96">
        <v>14111</v>
      </c>
      <c r="K20" s="106"/>
      <c r="L20" s="67">
        <f t="shared" si="2"/>
        <v>0</v>
      </c>
      <c r="M20" s="239"/>
      <c r="N20" s="206"/>
      <c r="O20" s="272"/>
      <c r="P20" s="68">
        <f t="shared" si="6"/>
        <v>0</v>
      </c>
      <c r="Q20" s="18">
        <f t="shared" si="3"/>
        <v>0</v>
      </c>
      <c r="R20" s="138"/>
      <c r="T20" s="10"/>
    </row>
    <row r="21" spans="1:21" ht="20.100000000000001" customHeight="1" x14ac:dyDescent="0.2">
      <c r="A21" s="257"/>
      <c r="B21" s="41">
        <v>1</v>
      </c>
      <c r="C21" s="26">
        <v>72</v>
      </c>
      <c r="D21" s="105"/>
      <c r="E21" s="61" t="s">
        <v>6</v>
      </c>
      <c r="F21" s="166">
        <f>TRUNC(C21*D21*0.85)</f>
        <v>0</v>
      </c>
      <c r="G21" s="81">
        <v>17373</v>
      </c>
      <c r="H21" s="106"/>
      <c r="I21" s="66">
        <f t="shared" si="1"/>
        <v>0</v>
      </c>
      <c r="J21" s="96">
        <v>15014</v>
      </c>
      <c r="K21" s="106"/>
      <c r="L21" s="67">
        <f t="shared" si="2"/>
        <v>0</v>
      </c>
      <c r="M21" s="239"/>
      <c r="N21" s="206"/>
      <c r="O21" s="272"/>
      <c r="P21" s="68">
        <f t="shared" si="4"/>
        <v>0</v>
      </c>
      <c r="Q21" s="100">
        <f t="shared" si="3"/>
        <v>0</v>
      </c>
      <c r="R21" s="138"/>
    </row>
    <row r="22" spans="1:21" ht="20.100000000000001" customHeight="1" x14ac:dyDescent="0.2">
      <c r="A22" s="257"/>
      <c r="B22" s="41">
        <v>2</v>
      </c>
      <c r="C22" s="26">
        <v>72</v>
      </c>
      <c r="D22" s="105"/>
      <c r="E22" s="61" t="s">
        <v>6</v>
      </c>
      <c r="F22" s="166">
        <f t="shared" si="0"/>
        <v>0</v>
      </c>
      <c r="G22" s="81">
        <v>10719</v>
      </c>
      <c r="H22" s="106"/>
      <c r="I22" s="66">
        <f t="shared" si="1"/>
        <v>0</v>
      </c>
      <c r="J22" s="94">
        <v>14067</v>
      </c>
      <c r="K22" s="106"/>
      <c r="L22" s="67">
        <f t="shared" si="2"/>
        <v>0</v>
      </c>
      <c r="M22" s="239"/>
      <c r="N22" s="206"/>
      <c r="O22" s="272"/>
      <c r="P22" s="68">
        <f t="shared" si="4"/>
        <v>0</v>
      </c>
      <c r="Q22" s="18">
        <f t="shared" si="3"/>
        <v>0</v>
      </c>
      <c r="R22" s="138"/>
    </row>
    <row r="23" spans="1:21" ht="20.100000000000001" customHeight="1" thickBot="1" x14ac:dyDescent="0.25">
      <c r="A23" s="258"/>
      <c r="B23" s="41">
        <v>3</v>
      </c>
      <c r="C23" s="26">
        <v>72</v>
      </c>
      <c r="D23" s="108"/>
      <c r="E23" s="70" t="s">
        <v>6</v>
      </c>
      <c r="F23" s="169">
        <f>TRUNC(C23*D23*0.85)</f>
        <v>0</v>
      </c>
      <c r="G23" s="83">
        <v>16725</v>
      </c>
      <c r="H23" s="108"/>
      <c r="I23" s="98">
        <f t="shared" si="1"/>
        <v>0</v>
      </c>
      <c r="J23" s="97">
        <v>14116</v>
      </c>
      <c r="K23" s="108"/>
      <c r="L23" s="67">
        <f t="shared" si="2"/>
        <v>0</v>
      </c>
      <c r="M23" s="240"/>
      <c r="N23" s="207"/>
      <c r="O23" s="273"/>
      <c r="P23" s="68">
        <f t="shared" si="4"/>
        <v>0</v>
      </c>
      <c r="Q23" s="29">
        <f t="shared" si="3"/>
        <v>0</v>
      </c>
      <c r="R23" s="138"/>
    </row>
    <row r="24" spans="1:21" ht="47.25" customHeight="1" thickTop="1" thickBot="1" x14ac:dyDescent="0.25">
      <c r="A24" s="11" t="s">
        <v>7</v>
      </c>
      <c r="B24" s="12"/>
      <c r="C24" s="13"/>
      <c r="D24" s="137"/>
      <c r="E24" s="69"/>
      <c r="F24" s="99"/>
      <c r="G24" s="19">
        <f>SUM(G12:G23)</f>
        <v>167423</v>
      </c>
      <c r="H24" s="137"/>
      <c r="I24" s="14"/>
      <c r="J24" s="19">
        <f>SUM(J12:J23)</f>
        <v>156378</v>
      </c>
      <c r="K24" s="137"/>
      <c r="L24" s="14"/>
      <c r="M24" s="19">
        <f>SUM(M12:M19)</f>
        <v>21567</v>
      </c>
      <c r="N24" s="137"/>
      <c r="O24" s="14"/>
      <c r="P24" s="62"/>
      <c r="Q24" s="84">
        <f>SUM(Q12:Q23)</f>
        <v>0</v>
      </c>
      <c r="R24" s="32"/>
    </row>
    <row r="25" spans="1:21" ht="47.25" customHeight="1" thickTop="1" thickBot="1" x14ac:dyDescent="0.25">
      <c r="A25" s="54"/>
      <c r="C25" s="138"/>
      <c r="D25" s="138"/>
      <c r="E25" s="138"/>
      <c r="F25" s="138"/>
      <c r="G25" s="57"/>
      <c r="H25" s="138"/>
      <c r="I25" s="56"/>
      <c r="J25" s="57"/>
      <c r="K25" s="138"/>
      <c r="L25" s="56"/>
      <c r="M25" s="57"/>
      <c r="N25" s="138"/>
      <c r="O25" s="56"/>
      <c r="P25" s="56"/>
      <c r="Q25" s="102"/>
      <c r="R25" s="58"/>
      <c r="S25" s="59"/>
    </row>
    <row r="26" spans="1:21" ht="45" customHeight="1" thickTop="1" thickBot="1" x14ac:dyDescent="0.25">
      <c r="A26" s="133"/>
      <c r="B26" s="134"/>
      <c r="D26" s="138"/>
      <c r="E26" s="138"/>
      <c r="F26" s="138"/>
      <c r="G26" s="57"/>
      <c r="H26" s="138"/>
      <c r="I26" s="57"/>
      <c r="N26" s="56"/>
      <c r="O26" s="56"/>
      <c r="P26" s="113" t="s">
        <v>121</v>
      </c>
      <c r="Q26" s="84">
        <f>Q24</f>
        <v>0</v>
      </c>
      <c r="S26" s="59"/>
    </row>
    <row r="27" spans="1:21" ht="15.75" customHeight="1" x14ac:dyDescent="0.2">
      <c r="A27" s="133"/>
      <c r="B27" s="135"/>
      <c r="I27" s="63"/>
      <c r="J27" s="87"/>
      <c r="K27" s="88"/>
      <c r="L27" s="89"/>
      <c r="M27" s="90"/>
      <c r="N27" s="54"/>
      <c r="O27" s="127" t="s">
        <v>122</v>
      </c>
      <c r="P27" s="127"/>
      <c r="Q27" s="75"/>
      <c r="S27" s="31"/>
      <c r="U27" s="24"/>
    </row>
    <row r="28" spans="1:21" s="1" customFormat="1" ht="13.5" customHeight="1" x14ac:dyDescent="0.2">
      <c r="A28" s="133"/>
      <c r="B28" s="133"/>
      <c r="I28" s="64"/>
      <c r="J28" s="76"/>
      <c r="K28" s="77"/>
      <c r="L28" s="63"/>
      <c r="M28" s="63"/>
      <c r="N28" s="78"/>
      <c r="O28" s="128" t="s">
        <v>124</v>
      </c>
      <c r="P28" s="132"/>
      <c r="Q28" s="78"/>
    </row>
    <row r="29" spans="1:21" s="42" customFormat="1" ht="18" customHeight="1" x14ac:dyDescent="0.2">
      <c r="A29" s="133"/>
      <c r="B29" s="133"/>
      <c r="D29" s="48"/>
      <c r="E29" s="48"/>
      <c r="F29" s="48"/>
      <c r="I29" s="65"/>
      <c r="J29" s="65"/>
      <c r="K29" s="79"/>
      <c r="L29" s="64"/>
      <c r="M29" s="64"/>
      <c r="N29" s="78"/>
      <c r="Q29" s="78"/>
    </row>
    <row r="30" spans="1:21" s="42" customFormat="1" ht="18" customHeight="1" x14ac:dyDescent="0.2">
      <c r="B30" s="52"/>
      <c r="D30" s="49"/>
      <c r="E30" s="49"/>
      <c r="F30" s="49"/>
      <c r="I30" s="65"/>
      <c r="J30" s="91"/>
      <c r="K30" s="92"/>
      <c r="L30" s="65"/>
      <c r="M30" s="65"/>
      <c r="N30" s="78"/>
    </row>
    <row r="31" spans="1:21" s="42" customFormat="1" ht="21" customHeight="1" x14ac:dyDescent="0.2">
      <c r="B31" s="80"/>
      <c r="D31" s="53"/>
      <c r="E31" s="53"/>
      <c r="F31" s="53"/>
      <c r="G31" s="53"/>
      <c r="H31" s="53"/>
      <c r="I31" s="49"/>
      <c r="T31" s="50"/>
    </row>
    <row r="32" spans="1:21" s="42" customFormat="1" ht="18" customHeight="1" x14ac:dyDescent="0.2">
      <c r="B32" s="46"/>
      <c r="D32" s="49"/>
      <c r="E32" s="49"/>
      <c r="F32" s="49"/>
    </row>
    <row r="33" spans="1:17" s="42" customFormat="1" ht="18" customHeight="1" x14ac:dyDescent="0.2">
      <c r="A33" s="51"/>
      <c r="B33" s="46"/>
      <c r="D33" s="49"/>
      <c r="E33" s="49"/>
      <c r="F33" s="49"/>
    </row>
    <row r="34" spans="1:17" s="42" customFormat="1" ht="21" customHeight="1" x14ac:dyDescent="0.2">
      <c r="D34" s="43"/>
      <c r="E34" s="43"/>
      <c r="F34" s="43"/>
    </row>
    <row r="35" spans="1:17" s="51" customFormat="1" ht="18.75" customHeight="1" x14ac:dyDescent="0.2">
      <c r="D35" s="43"/>
      <c r="E35" s="43"/>
      <c r="F35" s="43"/>
    </row>
    <row r="36" spans="1:17" s="1" customFormat="1" ht="18" customHeight="1" x14ac:dyDescent="0.2">
      <c r="B36" s="2"/>
      <c r="C36" s="38"/>
      <c r="D36" s="38"/>
      <c r="E36" s="38"/>
      <c r="F36" s="38"/>
      <c r="G36" s="38"/>
      <c r="H36" s="38"/>
      <c r="Q36" s="2"/>
    </row>
    <row r="37" spans="1:17" s="1" customFormat="1" ht="18" customHeight="1" x14ac:dyDescent="0.2">
      <c r="B37" s="2"/>
      <c r="C37" s="38"/>
      <c r="D37" s="38"/>
      <c r="E37" s="38"/>
      <c r="F37" s="38"/>
      <c r="G37" s="38"/>
      <c r="H37" s="38"/>
      <c r="Q37" s="2"/>
    </row>
    <row r="38" spans="1:17" s="1" customFormat="1" ht="18" customHeight="1" x14ac:dyDescent="0.2">
      <c r="B38" s="2"/>
      <c r="C38" s="38"/>
      <c r="D38" s="38"/>
      <c r="E38" s="38"/>
      <c r="F38" s="38"/>
      <c r="G38" s="38"/>
      <c r="H38" s="38"/>
      <c r="Q38" s="2"/>
    </row>
    <row r="39" spans="1:17" s="1" customFormat="1" ht="18" customHeight="1" x14ac:dyDescent="0.2">
      <c r="B39" s="2"/>
      <c r="C39" s="38"/>
      <c r="D39" s="38"/>
      <c r="E39" s="38"/>
      <c r="F39" s="38"/>
      <c r="G39" s="38"/>
      <c r="H39" s="38"/>
      <c r="Q39" s="2"/>
    </row>
    <row r="40" spans="1:17" s="1" customFormat="1" ht="18" customHeight="1" x14ac:dyDescent="0.2">
      <c r="B40" s="2"/>
      <c r="C40" s="38"/>
      <c r="D40" s="38"/>
      <c r="E40" s="38"/>
      <c r="F40" s="38"/>
      <c r="G40" s="38"/>
      <c r="H40" s="38"/>
      <c r="Q40" s="2"/>
    </row>
    <row r="41" spans="1:17" s="1" customFormat="1" ht="18" customHeight="1" x14ac:dyDescent="0.2">
      <c r="B41" s="2"/>
      <c r="C41" s="38"/>
      <c r="D41" s="38"/>
      <c r="E41" s="38"/>
      <c r="F41" s="38"/>
      <c r="G41" s="38"/>
      <c r="H41" s="38"/>
      <c r="Q41" s="2"/>
    </row>
    <row r="42" spans="1:17" s="1" customFormat="1" ht="18" customHeight="1" x14ac:dyDescent="0.2">
      <c r="B42" s="2"/>
      <c r="C42" s="38"/>
      <c r="D42" s="38"/>
      <c r="E42" s="38"/>
      <c r="F42" s="38"/>
      <c r="G42" s="38"/>
      <c r="H42" s="38"/>
      <c r="Q42" s="2"/>
    </row>
    <row r="43" spans="1:17" s="1" customFormat="1" ht="18" customHeight="1" x14ac:dyDescent="0.2">
      <c r="B43" s="2"/>
      <c r="C43" s="38"/>
      <c r="D43" s="38"/>
      <c r="E43" s="38"/>
      <c r="F43" s="38"/>
      <c r="G43" s="38"/>
      <c r="H43" s="38"/>
      <c r="Q43" s="2"/>
    </row>
    <row r="44" spans="1:17" s="1" customFormat="1" ht="18" customHeight="1" x14ac:dyDescent="0.2">
      <c r="B44" s="2"/>
      <c r="C44" s="38"/>
      <c r="D44" s="38"/>
      <c r="E44" s="38"/>
      <c r="F44" s="38"/>
      <c r="G44" s="38"/>
      <c r="H44" s="38"/>
      <c r="Q44" s="2"/>
    </row>
    <row r="45" spans="1:17" s="1" customFormat="1" ht="18" customHeight="1" x14ac:dyDescent="0.2">
      <c r="B45" s="2"/>
      <c r="C45" s="38"/>
      <c r="D45" s="38"/>
      <c r="E45" s="38"/>
      <c r="F45" s="38"/>
      <c r="G45" s="38"/>
      <c r="H45" s="38"/>
      <c r="Q45" s="2"/>
    </row>
    <row r="46" spans="1:17" s="1" customFormat="1" ht="18" customHeight="1" x14ac:dyDescent="0.2">
      <c r="B46" s="2"/>
      <c r="C46" s="38"/>
      <c r="D46" s="38"/>
      <c r="E46" s="38"/>
      <c r="F46" s="38"/>
      <c r="G46" s="38"/>
      <c r="H46" s="38"/>
      <c r="Q46" s="2"/>
    </row>
    <row r="47" spans="1:17" s="1" customFormat="1" ht="18" customHeight="1" x14ac:dyDescent="0.2">
      <c r="B47" s="2"/>
      <c r="C47" s="38"/>
      <c r="D47" s="38"/>
      <c r="E47" s="38"/>
      <c r="F47" s="38"/>
      <c r="G47" s="38"/>
      <c r="H47" s="38"/>
      <c r="Q47" s="2"/>
    </row>
    <row r="48" spans="1:17" s="1" customFormat="1" ht="18" customHeight="1" x14ac:dyDescent="0.2">
      <c r="B48" s="2"/>
      <c r="C48" s="38"/>
      <c r="D48" s="38"/>
      <c r="E48" s="38"/>
      <c r="F48" s="38"/>
      <c r="G48" s="38"/>
      <c r="H48" s="38"/>
      <c r="Q48" s="2"/>
    </row>
    <row r="49" spans="1:17" s="1" customFormat="1" ht="18" customHeight="1" x14ac:dyDescent="0.2">
      <c r="B49" s="2"/>
      <c r="C49" s="38"/>
      <c r="D49" s="38"/>
      <c r="E49" s="38"/>
      <c r="F49" s="38"/>
      <c r="G49" s="38"/>
      <c r="H49" s="38"/>
      <c r="Q49" s="2"/>
    </row>
    <row r="50" spans="1:17" s="1" customFormat="1" ht="18" customHeight="1" x14ac:dyDescent="0.2">
      <c r="B50" s="2"/>
      <c r="C50" s="38"/>
      <c r="D50" s="38"/>
      <c r="E50" s="38"/>
      <c r="F50" s="38"/>
      <c r="G50" s="38"/>
      <c r="H50" s="38"/>
      <c r="Q50" s="2"/>
    </row>
    <row r="51" spans="1:17" s="1" customFormat="1" ht="18" customHeight="1" x14ac:dyDescent="0.2">
      <c r="B51" s="2"/>
      <c r="C51" s="38"/>
      <c r="D51" s="38"/>
      <c r="E51" s="38"/>
      <c r="F51" s="38"/>
      <c r="G51" s="38"/>
      <c r="H51" s="38"/>
      <c r="Q51" s="2"/>
    </row>
    <row r="52" spans="1:17" s="1" customFormat="1" ht="18" customHeight="1" x14ac:dyDescent="0.2">
      <c r="B52" s="2"/>
      <c r="C52" s="38"/>
      <c r="D52" s="38"/>
      <c r="E52" s="38"/>
      <c r="F52" s="38"/>
      <c r="G52" s="38"/>
      <c r="H52" s="38"/>
      <c r="Q52" s="2"/>
    </row>
    <row r="53" spans="1:17" s="37" customFormat="1" ht="20.100000000000001" customHeight="1" x14ac:dyDescent="0.2">
      <c r="A53" s="288" t="s">
        <v>14</v>
      </c>
      <c r="B53" s="288"/>
      <c r="C53" s="288"/>
      <c r="D53" s="288"/>
      <c r="E53" s="288"/>
      <c r="F53" s="288"/>
      <c r="G53" s="288"/>
      <c r="H53" s="288"/>
      <c r="I53" s="288"/>
      <c r="J53" s="288"/>
      <c r="M53" s="23"/>
      <c r="N53" s="40"/>
      <c r="Q53" s="2"/>
    </row>
    <row r="54" spans="1:17" s="37" customFormat="1" ht="20.100000000000001" customHeight="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Q54" s="2"/>
    </row>
    <row r="55" spans="1:17" s="37" customFormat="1" ht="20.100000000000001" customHeight="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Q55" s="2"/>
    </row>
    <row r="56" spans="1:17" s="37" customFormat="1" ht="20.100000000000001" customHeight="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Q56" s="2"/>
    </row>
    <row r="57" spans="1:17" ht="14.4" x14ac:dyDescent="0.2">
      <c r="B57" s="10" t="s">
        <v>12</v>
      </c>
    </row>
  </sheetData>
  <sheetProtection sheet="1" selectLockedCells="1"/>
  <mergeCells count="24">
    <mergeCell ref="A53:J56"/>
    <mergeCell ref="A12:A23"/>
    <mergeCell ref="O18:O23"/>
    <mergeCell ref="N18:N23"/>
    <mergeCell ref="M18:M23"/>
    <mergeCell ref="O12:O14"/>
    <mergeCell ref="N12:N14"/>
    <mergeCell ref="M12:M14"/>
    <mergeCell ref="R12:R19"/>
    <mergeCell ref="R8:R9"/>
    <mergeCell ref="C9:C10"/>
    <mergeCell ref="D9:D10"/>
    <mergeCell ref="E9:E10"/>
    <mergeCell ref="F9:F11"/>
    <mergeCell ref="G9:I9"/>
    <mergeCell ref="J9:L9"/>
    <mergeCell ref="M9:O9"/>
    <mergeCell ref="P9:P10"/>
    <mergeCell ref="A4:Q4"/>
    <mergeCell ref="A6:C6"/>
    <mergeCell ref="A8:B10"/>
    <mergeCell ref="C8:F8"/>
    <mergeCell ref="G8:P8"/>
    <mergeCell ref="Q8:Q10"/>
  </mergeCells>
  <phoneticPr fontId="5"/>
  <pageMargins left="1" right="1" top="1" bottom="1" header="0.5" footer="0.5"/>
  <pageSetup paperSize="9" scale="65" orientation="landscape" cellComments="asDisplayed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49CB-1B98-472E-ADCD-F12F63328A48}">
  <dimension ref="A1:U57"/>
  <sheetViews>
    <sheetView showGridLines="0" showZeros="0" view="pageBreakPreview" zoomScale="55" zoomScaleNormal="85" zoomScaleSheetLayoutView="55" workbookViewId="0">
      <selection activeCell="N15" activeCellId="3" sqref="D12:D23 H12:H23 K12:K23 N15:N17"/>
    </sheetView>
  </sheetViews>
  <sheetFormatPr defaultColWidth="9" defaultRowHeight="13.2" x14ac:dyDescent="0.2"/>
  <cols>
    <col min="1" max="1" width="4.77734375" style="2" customWidth="1"/>
    <col min="2" max="2" width="6.44140625" style="2" customWidth="1"/>
    <col min="3" max="3" width="11.109375" style="2" customWidth="1"/>
    <col min="4" max="4" width="12.109375" style="2" customWidth="1"/>
    <col min="5" max="5" width="11.109375" style="2" customWidth="1"/>
    <col min="6" max="6" width="15.109375" style="2" customWidth="1"/>
    <col min="7" max="7" width="11" style="2" customWidth="1"/>
    <col min="8" max="8" width="12" style="2" customWidth="1"/>
    <col min="9" max="10" width="11" style="2" customWidth="1"/>
    <col min="11" max="11" width="12" style="2" customWidth="1"/>
    <col min="12" max="13" width="11" style="2" customWidth="1"/>
    <col min="14" max="14" width="12" style="2" customWidth="1"/>
    <col min="15" max="15" width="11" style="2" customWidth="1"/>
    <col min="16" max="16" width="15.109375" style="2" customWidth="1"/>
    <col min="17" max="17" width="16" style="2" customWidth="1"/>
    <col min="18" max="18" width="3.6640625" style="2" customWidth="1"/>
    <col min="19" max="19" width="5.21875" style="2" customWidth="1"/>
    <col min="20" max="20" width="3.44140625" style="2" customWidth="1"/>
    <col min="21" max="21" width="10" style="2" customWidth="1"/>
    <col min="22" max="22" width="9" style="2"/>
    <col min="23" max="24" width="10.44140625" style="2" customWidth="1"/>
    <col min="25" max="16384" width="9" style="2"/>
  </cols>
  <sheetData>
    <row r="1" spans="1:18" ht="17.25" customHeight="1" x14ac:dyDescent="0.2"/>
    <row r="2" spans="1:18" ht="17.25" customHeight="1" x14ac:dyDescent="0.2"/>
    <row r="3" spans="1:18" ht="17.25" customHeight="1" x14ac:dyDescent="0.2">
      <c r="A3" s="3"/>
      <c r="B3" s="4"/>
      <c r="C3" s="4"/>
      <c r="D3" s="4"/>
      <c r="F3" s="4"/>
      <c r="H3" s="4"/>
      <c r="K3" s="4"/>
      <c r="N3" s="4"/>
    </row>
    <row r="4" spans="1:18" ht="17.25" customHeight="1" x14ac:dyDescent="0.2">
      <c r="A4" s="286" t="s">
        <v>17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39"/>
    </row>
    <row r="5" spans="1:18" ht="17.25" customHeight="1" x14ac:dyDescent="0.2">
      <c r="A5" s="5"/>
      <c r="B5" s="4"/>
      <c r="C5" s="4"/>
      <c r="D5" s="4"/>
      <c r="F5" s="4"/>
      <c r="G5" s="45"/>
      <c r="H5" s="45"/>
      <c r="I5" s="45"/>
      <c r="J5" s="45"/>
      <c r="K5" s="4"/>
      <c r="N5" s="4"/>
      <c r="O5" s="39"/>
      <c r="P5" s="39"/>
      <c r="Q5" s="39"/>
      <c r="R5" s="39"/>
    </row>
    <row r="6" spans="1:18" ht="17.25" customHeight="1" x14ac:dyDescent="0.2">
      <c r="A6" s="235" t="s">
        <v>44</v>
      </c>
      <c r="B6" s="236"/>
      <c r="C6" s="237"/>
      <c r="D6" s="139" t="str">
        <f>算定書一覧表!B29</f>
        <v>高富水源地</v>
      </c>
      <c r="E6" s="4"/>
      <c r="F6" s="4"/>
      <c r="H6" s="4"/>
      <c r="K6" s="4"/>
      <c r="N6" s="4"/>
      <c r="O6" s="21"/>
      <c r="P6" s="22"/>
      <c r="Q6" s="22"/>
      <c r="R6" s="21"/>
    </row>
    <row r="7" spans="1:18" ht="17.25" customHeight="1" x14ac:dyDescent="0.2">
      <c r="A7" s="5"/>
      <c r="B7" s="4"/>
      <c r="C7" s="4"/>
      <c r="D7" s="4"/>
      <c r="F7" s="4"/>
      <c r="H7" s="4"/>
      <c r="K7" s="4"/>
      <c r="N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8"/>
      <c r="I8" s="228"/>
      <c r="J8" s="228"/>
      <c r="K8" s="228"/>
      <c r="L8" s="228"/>
      <c r="M8" s="228"/>
      <c r="N8" s="228"/>
      <c r="O8" s="228"/>
      <c r="P8" s="229"/>
      <c r="Q8" s="212" t="s">
        <v>38</v>
      </c>
      <c r="R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9</v>
      </c>
      <c r="H9" s="223"/>
      <c r="I9" s="224"/>
      <c r="J9" s="225" t="s">
        <v>8</v>
      </c>
      <c r="K9" s="225"/>
      <c r="L9" s="225"/>
      <c r="M9" s="225" t="s">
        <v>10</v>
      </c>
      <c r="N9" s="225"/>
      <c r="O9" s="225"/>
      <c r="P9" s="226" t="s">
        <v>37</v>
      </c>
      <c r="Q9" s="213"/>
      <c r="R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32</v>
      </c>
      <c r="J10" s="17" t="s">
        <v>13</v>
      </c>
      <c r="K10" s="34" t="s">
        <v>119</v>
      </c>
      <c r="L10" s="16" t="s">
        <v>33</v>
      </c>
      <c r="M10" s="17" t="s">
        <v>13</v>
      </c>
      <c r="N10" s="34" t="s">
        <v>120</v>
      </c>
      <c r="O10" s="16" t="s">
        <v>36</v>
      </c>
      <c r="P10" s="227"/>
      <c r="Q10" s="213"/>
      <c r="R10" s="30"/>
    </row>
    <row r="11" spans="1:18" ht="30" customHeight="1" thickBot="1" x14ac:dyDescent="0.25">
      <c r="A11" s="136" t="s">
        <v>3</v>
      </c>
      <c r="B11" s="7" t="s">
        <v>4</v>
      </c>
      <c r="C11" s="8" t="s">
        <v>47</v>
      </c>
      <c r="D11" s="25" t="s">
        <v>48</v>
      </c>
      <c r="E11" s="20"/>
      <c r="F11" s="234"/>
      <c r="G11" s="28" t="s">
        <v>20</v>
      </c>
      <c r="H11" s="25" t="s">
        <v>49</v>
      </c>
      <c r="I11" s="35" t="s">
        <v>23</v>
      </c>
      <c r="J11" s="36" t="s">
        <v>25</v>
      </c>
      <c r="K11" s="25" t="s">
        <v>49</v>
      </c>
      <c r="L11" s="35" t="s">
        <v>34</v>
      </c>
      <c r="M11" s="36" t="s">
        <v>35</v>
      </c>
      <c r="N11" s="44" t="s">
        <v>49</v>
      </c>
      <c r="O11" s="35" t="s">
        <v>50</v>
      </c>
      <c r="P11" s="60" t="s">
        <v>5</v>
      </c>
      <c r="Q11" s="9" t="s">
        <v>5</v>
      </c>
      <c r="R11" s="33"/>
    </row>
    <row r="12" spans="1:18" ht="20.100000000000001" customHeight="1" x14ac:dyDescent="0.2">
      <c r="A12" s="185" t="s">
        <v>104</v>
      </c>
      <c r="B12" s="41">
        <v>4</v>
      </c>
      <c r="C12" s="26">
        <v>367</v>
      </c>
      <c r="D12" s="104"/>
      <c r="E12" s="61" t="s">
        <v>6</v>
      </c>
      <c r="F12" s="166">
        <f>TRUNC(C12*D12*0.85)</f>
        <v>0</v>
      </c>
      <c r="G12" s="81">
        <v>83487</v>
      </c>
      <c r="H12" s="104"/>
      <c r="I12" s="66">
        <f>TRUNC(G12*H12)</f>
        <v>0</v>
      </c>
      <c r="J12" s="93">
        <v>79838</v>
      </c>
      <c r="K12" s="104"/>
      <c r="L12" s="67">
        <f>TRUNC(J12*K12)</f>
        <v>0</v>
      </c>
      <c r="M12" s="190"/>
      <c r="N12" s="190"/>
      <c r="O12" s="193"/>
      <c r="P12" s="68">
        <f>I12+L12+O12</f>
        <v>0</v>
      </c>
      <c r="Q12" s="18">
        <f>INT(F12+P12)</f>
        <v>0</v>
      </c>
      <c r="R12" s="189"/>
    </row>
    <row r="13" spans="1:18" ht="20.100000000000001" customHeight="1" x14ac:dyDescent="0.2">
      <c r="A13" s="256"/>
      <c r="B13" s="41">
        <v>5</v>
      </c>
      <c r="C13" s="26">
        <v>367</v>
      </c>
      <c r="D13" s="105"/>
      <c r="E13" s="61" t="s">
        <v>6</v>
      </c>
      <c r="F13" s="166">
        <f t="shared" ref="F13:F22" si="0">TRUNC(C13*D13*0.85)</f>
        <v>0</v>
      </c>
      <c r="G13" s="81">
        <v>95709</v>
      </c>
      <c r="H13" s="106"/>
      <c r="I13" s="66">
        <f t="shared" ref="I13:I23" si="1">TRUNC(G13*H13)</f>
        <v>0</v>
      </c>
      <c r="J13" s="93">
        <v>72819</v>
      </c>
      <c r="K13" s="106"/>
      <c r="L13" s="67">
        <f t="shared" ref="L13:L23" si="2">TRUNC(J13*K13)</f>
        <v>0</v>
      </c>
      <c r="M13" s="191"/>
      <c r="N13" s="191"/>
      <c r="O13" s="194"/>
      <c r="P13" s="68">
        <f>I13+L13+O13</f>
        <v>0</v>
      </c>
      <c r="Q13" s="18">
        <f t="shared" ref="Q13:Q23" si="3">INT(F13+P13)</f>
        <v>0</v>
      </c>
      <c r="R13" s="189"/>
    </row>
    <row r="14" spans="1:18" ht="20.100000000000001" customHeight="1" thickBot="1" x14ac:dyDescent="0.25">
      <c r="A14" s="256"/>
      <c r="B14" s="41">
        <v>6</v>
      </c>
      <c r="C14" s="26">
        <v>367</v>
      </c>
      <c r="D14" s="105"/>
      <c r="E14" s="61" t="s">
        <v>6</v>
      </c>
      <c r="F14" s="166">
        <f t="shared" si="0"/>
        <v>0</v>
      </c>
      <c r="G14" s="81">
        <v>78734</v>
      </c>
      <c r="H14" s="106"/>
      <c r="I14" s="66">
        <f t="shared" si="1"/>
        <v>0</v>
      </c>
      <c r="J14" s="93">
        <v>81976</v>
      </c>
      <c r="K14" s="106"/>
      <c r="L14" s="67">
        <f t="shared" si="2"/>
        <v>0</v>
      </c>
      <c r="M14" s="192"/>
      <c r="N14" s="244"/>
      <c r="O14" s="195"/>
      <c r="P14" s="68">
        <f t="shared" ref="P14:P23" si="4">I14+L14+O14</f>
        <v>0</v>
      </c>
      <c r="Q14" s="100">
        <f t="shared" si="3"/>
        <v>0</v>
      </c>
      <c r="R14" s="189"/>
    </row>
    <row r="15" spans="1:18" ht="20.100000000000001" customHeight="1" x14ac:dyDescent="0.2">
      <c r="A15" s="256"/>
      <c r="B15" s="41">
        <v>7</v>
      </c>
      <c r="C15" s="26">
        <v>367</v>
      </c>
      <c r="D15" s="105"/>
      <c r="E15" s="61" t="s">
        <v>6</v>
      </c>
      <c r="F15" s="166">
        <f t="shared" si="0"/>
        <v>0</v>
      </c>
      <c r="G15" s="81">
        <v>81120</v>
      </c>
      <c r="H15" s="106"/>
      <c r="I15" s="66">
        <f>TRUNC(G15*H15)</f>
        <v>0</v>
      </c>
      <c r="J15" s="93">
        <v>47016</v>
      </c>
      <c r="K15" s="106"/>
      <c r="L15" s="67">
        <f>TRUNC(J15*K15)</f>
        <v>0</v>
      </c>
      <c r="M15" s="96">
        <v>38809</v>
      </c>
      <c r="N15" s="111"/>
      <c r="O15" s="67">
        <f t="shared" ref="O15:O17" si="5">TRUNC(M15*N15)</f>
        <v>0</v>
      </c>
      <c r="P15" s="68">
        <f>I15+L15+O15</f>
        <v>0</v>
      </c>
      <c r="Q15" s="18">
        <f t="shared" si="3"/>
        <v>0</v>
      </c>
      <c r="R15" s="189"/>
    </row>
    <row r="16" spans="1:18" ht="20.100000000000001" customHeight="1" x14ac:dyDescent="0.2">
      <c r="A16" s="256"/>
      <c r="B16" s="41">
        <v>8</v>
      </c>
      <c r="C16" s="26">
        <v>367</v>
      </c>
      <c r="D16" s="105"/>
      <c r="E16" s="61" t="s">
        <v>6</v>
      </c>
      <c r="F16" s="166">
        <f t="shared" si="0"/>
        <v>0</v>
      </c>
      <c r="G16" s="81">
        <v>76929</v>
      </c>
      <c r="H16" s="106"/>
      <c r="I16" s="66">
        <f t="shared" si="1"/>
        <v>0</v>
      </c>
      <c r="J16" s="93">
        <v>42016</v>
      </c>
      <c r="K16" s="106"/>
      <c r="L16" s="67">
        <f t="shared" si="2"/>
        <v>0</v>
      </c>
      <c r="M16" s="95">
        <v>34900</v>
      </c>
      <c r="N16" s="105"/>
      <c r="O16" s="67">
        <f t="shared" si="5"/>
        <v>0</v>
      </c>
      <c r="P16" s="68">
        <f>I16+L16+O16</f>
        <v>0</v>
      </c>
      <c r="Q16" s="18">
        <f>INT(F16+P16)</f>
        <v>0</v>
      </c>
      <c r="R16" s="189"/>
    </row>
    <row r="17" spans="1:21" ht="20.100000000000001" customHeight="1" thickBot="1" x14ac:dyDescent="0.25">
      <c r="A17" s="256"/>
      <c r="B17" s="41">
        <v>9</v>
      </c>
      <c r="C17" s="26">
        <v>367</v>
      </c>
      <c r="D17" s="105"/>
      <c r="E17" s="61" t="s">
        <v>11</v>
      </c>
      <c r="F17" s="166">
        <f t="shared" si="0"/>
        <v>0</v>
      </c>
      <c r="G17" s="81">
        <v>74011</v>
      </c>
      <c r="H17" s="106"/>
      <c r="I17" s="66">
        <f t="shared" si="1"/>
        <v>0</v>
      </c>
      <c r="J17" s="93">
        <v>39655</v>
      </c>
      <c r="K17" s="106"/>
      <c r="L17" s="67">
        <f t="shared" si="2"/>
        <v>0</v>
      </c>
      <c r="M17" s="95">
        <v>33236</v>
      </c>
      <c r="N17" s="108"/>
      <c r="O17" s="67">
        <f t="shared" si="5"/>
        <v>0</v>
      </c>
      <c r="P17" s="68">
        <f>I17+L17+O17</f>
        <v>0</v>
      </c>
      <c r="Q17" s="18">
        <f t="shared" si="3"/>
        <v>0</v>
      </c>
      <c r="R17" s="189"/>
      <c r="T17" s="10"/>
    </row>
    <row r="18" spans="1:21" ht="20.100000000000001" customHeight="1" x14ac:dyDescent="0.2">
      <c r="A18" s="256"/>
      <c r="B18" s="41">
        <v>10</v>
      </c>
      <c r="C18" s="26">
        <v>367</v>
      </c>
      <c r="D18" s="105"/>
      <c r="E18" s="61" t="s">
        <v>11</v>
      </c>
      <c r="F18" s="166">
        <f t="shared" si="0"/>
        <v>0</v>
      </c>
      <c r="G18" s="81">
        <v>73064</v>
      </c>
      <c r="H18" s="106"/>
      <c r="I18" s="66">
        <f>TRUNC(G18*H18)</f>
        <v>0</v>
      </c>
      <c r="J18" s="93">
        <v>79342</v>
      </c>
      <c r="K18" s="106"/>
      <c r="L18" s="67">
        <f t="shared" si="2"/>
        <v>0</v>
      </c>
      <c r="M18" s="238"/>
      <c r="N18" s="292"/>
      <c r="O18" s="271">
        <f>TRUNC(M19*N19)</f>
        <v>0</v>
      </c>
      <c r="P18" s="68">
        <f>I18+L18</f>
        <v>0</v>
      </c>
      <c r="Q18" s="18">
        <f>INT(F18+P18)</f>
        <v>0</v>
      </c>
      <c r="R18" s="189"/>
    </row>
    <row r="19" spans="1:21" ht="20.100000000000001" customHeight="1" x14ac:dyDescent="0.2">
      <c r="A19" s="256"/>
      <c r="B19" s="41">
        <v>11</v>
      </c>
      <c r="C19" s="26">
        <v>367</v>
      </c>
      <c r="D19" s="105"/>
      <c r="E19" s="61" t="s">
        <v>6</v>
      </c>
      <c r="F19" s="166">
        <f t="shared" si="0"/>
        <v>0</v>
      </c>
      <c r="G19" s="81">
        <v>80904</v>
      </c>
      <c r="H19" s="106"/>
      <c r="I19" s="66">
        <f t="shared" si="1"/>
        <v>0</v>
      </c>
      <c r="J19" s="93">
        <v>77505</v>
      </c>
      <c r="K19" s="106"/>
      <c r="L19" s="67">
        <f>TRUNC(J19*K19)</f>
        <v>0</v>
      </c>
      <c r="M19" s="239"/>
      <c r="N19" s="293"/>
      <c r="O19" s="272"/>
      <c r="P19" s="68">
        <f>I19+L19+O18</f>
        <v>0</v>
      </c>
      <c r="Q19" s="18">
        <f>INT(F19+P19)</f>
        <v>0</v>
      </c>
      <c r="R19" s="189"/>
    </row>
    <row r="20" spans="1:21" ht="20.100000000000001" customHeight="1" x14ac:dyDescent="0.2">
      <c r="A20" s="256"/>
      <c r="B20" s="41">
        <v>12</v>
      </c>
      <c r="C20" s="26">
        <v>367</v>
      </c>
      <c r="D20" s="105"/>
      <c r="E20" s="61" t="s">
        <v>6</v>
      </c>
      <c r="F20" s="167">
        <f t="shared" si="0"/>
        <v>0</v>
      </c>
      <c r="G20" s="81">
        <v>87845</v>
      </c>
      <c r="H20" s="106"/>
      <c r="I20" s="66">
        <f t="shared" si="1"/>
        <v>0</v>
      </c>
      <c r="J20" s="96">
        <v>78495</v>
      </c>
      <c r="K20" s="106"/>
      <c r="L20" s="67">
        <f t="shared" si="2"/>
        <v>0</v>
      </c>
      <c r="M20" s="239"/>
      <c r="N20" s="293"/>
      <c r="O20" s="272"/>
      <c r="P20" s="68">
        <f>I20+L20+O20</f>
        <v>0</v>
      </c>
      <c r="Q20" s="18">
        <f t="shared" si="3"/>
        <v>0</v>
      </c>
      <c r="R20" s="138"/>
      <c r="T20" s="10"/>
    </row>
    <row r="21" spans="1:21" ht="20.100000000000001" customHeight="1" x14ac:dyDescent="0.2">
      <c r="A21" s="257"/>
      <c r="B21" s="41">
        <v>1</v>
      </c>
      <c r="C21" s="26">
        <v>367</v>
      </c>
      <c r="D21" s="105"/>
      <c r="E21" s="61" t="s">
        <v>6</v>
      </c>
      <c r="F21" s="166">
        <f>TRUNC(C21*D21*0.85)</f>
        <v>0</v>
      </c>
      <c r="G21" s="81">
        <v>91447</v>
      </c>
      <c r="H21" s="106"/>
      <c r="I21" s="66">
        <f t="shared" si="1"/>
        <v>0</v>
      </c>
      <c r="J21" s="96">
        <v>76537</v>
      </c>
      <c r="K21" s="106"/>
      <c r="L21" s="67">
        <f t="shared" si="2"/>
        <v>0</v>
      </c>
      <c r="M21" s="239"/>
      <c r="N21" s="293"/>
      <c r="O21" s="272"/>
      <c r="P21" s="68">
        <f t="shared" si="4"/>
        <v>0</v>
      </c>
      <c r="Q21" s="100">
        <f t="shared" si="3"/>
        <v>0</v>
      </c>
      <c r="R21" s="138"/>
    </row>
    <row r="22" spans="1:21" ht="20.100000000000001" customHeight="1" x14ac:dyDescent="0.2">
      <c r="A22" s="257"/>
      <c r="B22" s="41">
        <v>2</v>
      </c>
      <c r="C22" s="26">
        <v>367</v>
      </c>
      <c r="D22" s="105"/>
      <c r="E22" s="61" t="s">
        <v>6</v>
      </c>
      <c r="F22" s="166">
        <f t="shared" si="0"/>
        <v>0</v>
      </c>
      <c r="G22" s="81">
        <v>78921</v>
      </c>
      <c r="H22" s="106"/>
      <c r="I22" s="66">
        <f t="shared" si="1"/>
        <v>0</v>
      </c>
      <c r="J22" s="94">
        <v>73582</v>
      </c>
      <c r="K22" s="106"/>
      <c r="L22" s="67">
        <f t="shared" si="2"/>
        <v>0</v>
      </c>
      <c r="M22" s="239"/>
      <c r="N22" s="293"/>
      <c r="O22" s="272"/>
      <c r="P22" s="68">
        <f t="shared" si="4"/>
        <v>0</v>
      </c>
      <c r="Q22" s="18">
        <f t="shared" si="3"/>
        <v>0</v>
      </c>
      <c r="R22" s="138"/>
    </row>
    <row r="23" spans="1:21" ht="20.100000000000001" customHeight="1" thickBot="1" x14ac:dyDescent="0.25">
      <c r="A23" s="258"/>
      <c r="B23" s="41">
        <v>3</v>
      </c>
      <c r="C23" s="26">
        <v>367</v>
      </c>
      <c r="D23" s="108"/>
      <c r="E23" s="70" t="s">
        <v>6</v>
      </c>
      <c r="F23" s="169">
        <f>TRUNC(C23*D23*0.85)</f>
        <v>0</v>
      </c>
      <c r="G23" s="83">
        <v>84587</v>
      </c>
      <c r="H23" s="108"/>
      <c r="I23" s="98">
        <f t="shared" si="1"/>
        <v>0</v>
      </c>
      <c r="J23" s="97">
        <v>82566</v>
      </c>
      <c r="K23" s="108"/>
      <c r="L23" s="67">
        <f t="shared" si="2"/>
        <v>0</v>
      </c>
      <c r="M23" s="240"/>
      <c r="N23" s="294"/>
      <c r="O23" s="273"/>
      <c r="P23" s="68">
        <f t="shared" si="4"/>
        <v>0</v>
      </c>
      <c r="Q23" s="29">
        <f t="shared" si="3"/>
        <v>0</v>
      </c>
      <c r="R23" s="138"/>
    </row>
    <row r="24" spans="1:21" ht="47.25" customHeight="1" thickTop="1" thickBot="1" x14ac:dyDescent="0.25">
      <c r="A24" s="11" t="s">
        <v>7</v>
      </c>
      <c r="B24" s="12"/>
      <c r="C24" s="13"/>
      <c r="D24" s="137"/>
      <c r="E24" s="69"/>
      <c r="F24" s="99"/>
      <c r="G24" s="19">
        <f>SUM(G12:G23)</f>
        <v>986758</v>
      </c>
      <c r="H24" s="137"/>
      <c r="I24" s="14"/>
      <c r="J24" s="19">
        <f>SUM(J12:J23)</f>
        <v>831347</v>
      </c>
      <c r="K24" s="137"/>
      <c r="L24" s="14"/>
      <c r="M24" s="19">
        <f>SUM(M12:M19)</f>
        <v>106945</v>
      </c>
      <c r="N24" s="137"/>
      <c r="O24" s="14"/>
      <c r="P24" s="62"/>
      <c r="Q24" s="84">
        <f>SUM(Q12:Q23)</f>
        <v>0</v>
      </c>
      <c r="R24" s="32"/>
    </row>
    <row r="25" spans="1:21" ht="47.25" customHeight="1" thickTop="1" thickBot="1" x14ac:dyDescent="0.25">
      <c r="A25" s="54"/>
      <c r="C25" s="138"/>
      <c r="D25" s="138"/>
      <c r="E25" s="138"/>
      <c r="F25" s="138"/>
      <c r="G25" s="57"/>
      <c r="H25" s="138"/>
      <c r="I25" s="56"/>
      <c r="J25" s="57"/>
      <c r="K25" s="138"/>
      <c r="L25" s="56"/>
      <c r="M25" s="57"/>
      <c r="N25" s="138"/>
      <c r="O25" s="56"/>
      <c r="P25" s="56"/>
      <c r="Q25" s="102"/>
      <c r="R25" s="58"/>
      <c r="S25" s="59"/>
    </row>
    <row r="26" spans="1:21" ht="45" customHeight="1" thickTop="1" thickBot="1" x14ac:dyDescent="0.25">
      <c r="A26" s="133"/>
      <c r="B26" s="134"/>
      <c r="D26" s="138"/>
      <c r="E26" s="138"/>
      <c r="F26" s="138"/>
      <c r="G26" s="57"/>
      <c r="H26" s="138"/>
      <c r="I26" s="57"/>
      <c r="N26" s="56"/>
      <c r="O26" s="56"/>
      <c r="P26" s="113" t="s">
        <v>121</v>
      </c>
      <c r="Q26" s="84">
        <f>Q24</f>
        <v>0</v>
      </c>
      <c r="S26" s="59"/>
    </row>
    <row r="27" spans="1:21" ht="15.75" customHeight="1" x14ac:dyDescent="0.2">
      <c r="A27" s="133"/>
      <c r="B27" s="135"/>
      <c r="I27" s="63"/>
      <c r="J27" s="87"/>
      <c r="K27" s="88"/>
      <c r="L27" s="89"/>
      <c r="M27" s="90"/>
      <c r="N27" s="54"/>
      <c r="O27" s="127" t="s">
        <v>122</v>
      </c>
      <c r="P27" s="127"/>
      <c r="Q27" s="75"/>
      <c r="S27" s="31"/>
      <c r="U27" s="24"/>
    </row>
    <row r="28" spans="1:21" s="1" customFormat="1" ht="13.5" customHeight="1" x14ac:dyDescent="0.2">
      <c r="A28" s="133"/>
      <c r="B28" s="133"/>
      <c r="I28" s="64"/>
      <c r="J28" s="76"/>
      <c r="K28" s="77"/>
      <c r="L28" s="63"/>
      <c r="M28" s="63"/>
      <c r="N28" s="78"/>
      <c r="O28" s="128" t="s">
        <v>124</v>
      </c>
      <c r="P28" s="132"/>
      <c r="Q28" s="78"/>
    </row>
    <row r="29" spans="1:21" s="42" customFormat="1" ht="18" customHeight="1" x14ac:dyDescent="0.2">
      <c r="A29" s="133"/>
      <c r="B29" s="133"/>
      <c r="D29" s="48"/>
      <c r="E29" s="48"/>
      <c r="F29" s="48"/>
      <c r="I29" s="65"/>
      <c r="J29" s="65"/>
      <c r="K29" s="79"/>
      <c r="L29" s="64"/>
      <c r="M29" s="64"/>
      <c r="N29" s="78"/>
      <c r="Q29" s="78"/>
    </row>
    <row r="30" spans="1:21" s="42" customFormat="1" ht="18" customHeight="1" x14ac:dyDescent="0.2">
      <c r="B30" s="52"/>
      <c r="D30" s="49"/>
      <c r="E30" s="49"/>
      <c r="F30" s="49"/>
      <c r="I30" s="65"/>
      <c r="J30" s="91"/>
      <c r="K30" s="92"/>
      <c r="L30" s="65"/>
      <c r="M30" s="65"/>
      <c r="N30" s="78"/>
    </row>
    <row r="31" spans="1:21" s="42" customFormat="1" ht="21" customHeight="1" x14ac:dyDescent="0.2">
      <c r="B31" s="80"/>
      <c r="D31" s="53"/>
      <c r="E31" s="53"/>
      <c r="F31" s="53"/>
      <c r="G31" s="53"/>
      <c r="H31" s="53"/>
      <c r="I31" s="49"/>
      <c r="T31" s="50"/>
    </row>
    <row r="32" spans="1:21" s="42" customFormat="1" ht="18" customHeight="1" x14ac:dyDescent="0.2">
      <c r="B32" s="46"/>
      <c r="D32" s="49"/>
      <c r="E32" s="49"/>
      <c r="F32" s="49"/>
    </row>
    <row r="33" spans="1:17" s="42" customFormat="1" ht="18" customHeight="1" x14ac:dyDescent="0.2">
      <c r="A33" s="51"/>
      <c r="B33" s="46"/>
      <c r="D33" s="49"/>
      <c r="E33" s="49"/>
      <c r="F33" s="49"/>
    </row>
    <row r="34" spans="1:17" s="42" customFormat="1" ht="21" customHeight="1" x14ac:dyDescent="0.2">
      <c r="D34" s="43"/>
      <c r="E34" s="43"/>
      <c r="F34" s="43"/>
    </row>
    <row r="35" spans="1:17" s="51" customFormat="1" ht="18.75" customHeight="1" x14ac:dyDescent="0.2">
      <c r="D35" s="43"/>
      <c r="E35" s="43"/>
      <c r="F35" s="43"/>
    </row>
    <row r="36" spans="1:17" s="1" customFormat="1" ht="18" customHeight="1" x14ac:dyDescent="0.2">
      <c r="B36" s="2"/>
      <c r="C36" s="38"/>
      <c r="D36" s="38"/>
      <c r="E36" s="38"/>
      <c r="F36" s="38"/>
      <c r="G36" s="38"/>
      <c r="H36" s="38"/>
      <c r="Q36" s="2"/>
    </row>
    <row r="37" spans="1:17" s="1" customFormat="1" ht="18" customHeight="1" x14ac:dyDescent="0.2">
      <c r="B37" s="2"/>
      <c r="C37" s="38"/>
      <c r="D37" s="38"/>
      <c r="E37" s="38"/>
      <c r="F37" s="38"/>
      <c r="G37" s="38"/>
      <c r="H37" s="38"/>
      <c r="Q37" s="2"/>
    </row>
    <row r="38" spans="1:17" s="1" customFormat="1" ht="18" customHeight="1" x14ac:dyDescent="0.2">
      <c r="B38" s="2"/>
      <c r="C38" s="38"/>
      <c r="D38" s="38"/>
      <c r="E38" s="38"/>
      <c r="F38" s="38"/>
      <c r="G38" s="38"/>
      <c r="H38" s="38"/>
      <c r="Q38" s="2"/>
    </row>
    <row r="39" spans="1:17" s="1" customFormat="1" ht="18" customHeight="1" x14ac:dyDescent="0.2">
      <c r="B39" s="2"/>
      <c r="C39" s="38"/>
      <c r="D39" s="38"/>
      <c r="E39" s="38"/>
      <c r="F39" s="38"/>
      <c r="G39" s="38"/>
      <c r="H39" s="38"/>
      <c r="Q39" s="2"/>
    </row>
    <row r="40" spans="1:17" s="1" customFormat="1" ht="18" customHeight="1" x14ac:dyDescent="0.2">
      <c r="B40" s="2"/>
      <c r="C40" s="38"/>
      <c r="D40" s="38"/>
      <c r="E40" s="38"/>
      <c r="F40" s="38"/>
      <c r="G40" s="38"/>
      <c r="H40" s="38"/>
      <c r="Q40" s="2"/>
    </row>
    <row r="41" spans="1:17" s="1" customFormat="1" ht="18" customHeight="1" x14ac:dyDescent="0.2">
      <c r="B41" s="2"/>
      <c r="C41" s="38"/>
      <c r="D41" s="38"/>
      <c r="E41" s="38"/>
      <c r="F41" s="38"/>
      <c r="G41" s="38"/>
      <c r="H41" s="38"/>
      <c r="Q41" s="2"/>
    </row>
    <row r="42" spans="1:17" s="1" customFormat="1" ht="18" customHeight="1" x14ac:dyDescent="0.2">
      <c r="B42" s="2"/>
      <c r="C42" s="38"/>
      <c r="D42" s="38"/>
      <c r="E42" s="38"/>
      <c r="F42" s="38"/>
      <c r="G42" s="38"/>
      <c r="H42" s="38"/>
      <c r="Q42" s="2"/>
    </row>
    <row r="43" spans="1:17" s="1" customFormat="1" ht="18" customHeight="1" x14ac:dyDescent="0.2">
      <c r="B43" s="2"/>
      <c r="C43" s="38"/>
      <c r="D43" s="38"/>
      <c r="E43" s="38"/>
      <c r="F43" s="38"/>
      <c r="G43" s="38"/>
      <c r="H43" s="38"/>
      <c r="Q43" s="2"/>
    </row>
    <row r="44" spans="1:17" s="1" customFormat="1" ht="18" customHeight="1" x14ac:dyDescent="0.2">
      <c r="B44" s="2"/>
      <c r="C44" s="38"/>
      <c r="D44" s="38"/>
      <c r="E44" s="38"/>
      <c r="F44" s="38"/>
      <c r="G44" s="38"/>
      <c r="H44" s="38"/>
      <c r="Q44" s="2"/>
    </row>
    <row r="45" spans="1:17" s="1" customFormat="1" ht="18" customHeight="1" x14ac:dyDescent="0.2">
      <c r="B45" s="2"/>
      <c r="C45" s="38"/>
      <c r="D45" s="38"/>
      <c r="E45" s="38"/>
      <c r="F45" s="38"/>
      <c r="G45" s="38"/>
      <c r="H45" s="38"/>
      <c r="Q45" s="2"/>
    </row>
    <row r="46" spans="1:17" s="1" customFormat="1" ht="18" customHeight="1" x14ac:dyDescent="0.2">
      <c r="B46" s="2"/>
      <c r="C46" s="38"/>
      <c r="D46" s="38"/>
      <c r="E46" s="38"/>
      <c r="F46" s="38"/>
      <c r="G46" s="38"/>
      <c r="H46" s="38"/>
      <c r="Q46" s="2"/>
    </row>
    <row r="47" spans="1:17" s="1" customFormat="1" ht="18" customHeight="1" x14ac:dyDescent="0.2">
      <c r="B47" s="2"/>
      <c r="C47" s="38"/>
      <c r="D47" s="38"/>
      <c r="E47" s="38"/>
      <c r="F47" s="38"/>
      <c r="G47" s="38"/>
      <c r="H47" s="38"/>
      <c r="Q47" s="2"/>
    </row>
    <row r="48" spans="1:17" s="1" customFormat="1" ht="18" customHeight="1" x14ac:dyDescent="0.2">
      <c r="B48" s="2"/>
      <c r="C48" s="38"/>
      <c r="D48" s="38"/>
      <c r="E48" s="38"/>
      <c r="F48" s="38"/>
      <c r="G48" s="38"/>
      <c r="H48" s="38"/>
      <c r="Q48" s="2"/>
    </row>
    <row r="49" spans="1:17" s="1" customFormat="1" ht="18" customHeight="1" x14ac:dyDescent="0.2">
      <c r="B49" s="2"/>
      <c r="C49" s="38"/>
      <c r="D49" s="38"/>
      <c r="E49" s="38"/>
      <c r="F49" s="38"/>
      <c r="G49" s="38"/>
      <c r="H49" s="38"/>
      <c r="Q49" s="2"/>
    </row>
    <row r="50" spans="1:17" s="1" customFormat="1" ht="18" customHeight="1" x14ac:dyDescent="0.2">
      <c r="B50" s="2"/>
      <c r="C50" s="38"/>
      <c r="D50" s="38"/>
      <c r="E50" s="38"/>
      <c r="F50" s="38"/>
      <c r="G50" s="38"/>
      <c r="H50" s="38"/>
      <c r="Q50" s="2"/>
    </row>
    <row r="51" spans="1:17" s="1" customFormat="1" ht="18" customHeight="1" x14ac:dyDescent="0.2">
      <c r="B51" s="2"/>
      <c r="C51" s="38"/>
      <c r="D51" s="38"/>
      <c r="E51" s="38"/>
      <c r="F51" s="38"/>
      <c r="G51" s="38"/>
      <c r="H51" s="38"/>
      <c r="Q51" s="2"/>
    </row>
    <row r="52" spans="1:17" s="1" customFormat="1" ht="18" customHeight="1" x14ac:dyDescent="0.2">
      <c r="B52" s="2"/>
      <c r="C52" s="38"/>
      <c r="D52" s="38"/>
      <c r="E52" s="38"/>
      <c r="F52" s="38"/>
      <c r="G52" s="38"/>
      <c r="H52" s="38"/>
      <c r="Q52" s="2"/>
    </row>
    <row r="53" spans="1:17" s="37" customFormat="1" ht="20.100000000000001" customHeight="1" x14ac:dyDescent="0.2">
      <c r="A53" s="288" t="s">
        <v>14</v>
      </c>
      <c r="B53" s="288"/>
      <c r="C53" s="288"/>
      <c r="D53" s="288"/>
      <c r="E53" s="288"/>
      <c r="F53" s="288"/>
      <c r="G53" s="288"/>
      <c r="H53" s="288"/>
      <c r="I53" s="288"/>
      <c r="J53" s="288"/>
      <c r="M53" s="23"/>
      <c r="N53" s="40"/>
      <c r="Q53" s="2"/>
    </row>
    <row r="54" spans="1:17" s="37" customFormat="1" ht="20.100000000000001" customHeight="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Q54" s="2"/>
    </row>
    <row r="55" spans="1:17" s="37" customFormat="1" ht="20.100000000000001" customHeight="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Q55" s="2"/>
    </row>
    <row r="56" spans="1:17" s="37" customFormat="1" ht="20.100000000000001" customHeight="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Q56" s="2"/>
    </row>
    <row r="57" spans="1:17" ht="14.4" x14ac:dyDescent="0.2">
      <c r="B57" s="10" t="s">
        <v>12</v>
      </c>
    </row>
  </sheetData>
  <sheetProtection sheet="1" selectLockedCells="1"/>
  <mergeCells count="24">
    <mergeCell ref="A53:J56"/>
    <mergeCell ref="A12:A23"/>
    <mergeCell ref="R12:R19"/>
    <mergeCell ref="R8:R9"/>
    <mergeCell ref="J9:L9"/>
    <mergeCell ref="M9:O9"/>
    <mergeCell ref="P9:P10"/>
    <mergeCell ref="O18:O23"/>
    <mergeCell ref="N18:N23"/>
    <mergeCell ref="M18:M23"/>
    <mergeCell ref="O12:O14"/>
    <mergeCell ref="N12:N14"/>
    <mergeCell ref="M12:M14"/>
    <mergeCell ref="A4:Q4"/>
    <mergeCell ref="A6:C6"/>
    <mergeCell ref="A8:B10"/>
    <mergeCell ref="C8:F8"/>
    <mergeCell ref="G8:P8"/>
    <mergeCell ref="Q8:Q10"/>
    <mergeCell ref="C9:C10"/>
    <mergeCell ref="D9:D10"/>
    <mergeCell ref="E9:E10"/>
    <mergeCell ref="F9:F11"/>
    <mergeCell ref="G9:I9"/>
  </mergeCells>
  <phoneticPr fontId="5"/>
  <pageMargins left="1" right="1" top="1" bottom="1" header="0.5" footer="0.5"/>
  <pageSetup paperSize="9" scale="65" orientation="landscape" cellComments="asDisplayed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0380-94FB-4A37-A6DE-025C7E2366FA}">
  <dimension ref="A1:U57"/>
  <sheetViews>
    <sheetView showGridLines="0" showZeros="0" view="pageBreakPreview" zoomScale="55" zoomScaleNormal="85" zoomScaleSheetLayoutView="55" workbookViewId="0">
      <selection activeCell="N15" activeCellId="3" sqref="D12:D23 H12:H23 K12:K23 N15:N17"/>
    </sheetView>
  </sheetViews>
  <sheetFormatPr defaultColWidth="9" defaultRowHeight="13.2" x14ac:dyDescent="0.2"/>
  <cols>
    <col min="1" max="1" width="4.77734375" style="2" customWidth="1"/>
    <col min="2" max="2" width="6.44140625" style="2" customWidth="1"/>
    <col min="3" max="3" width="11.109375" style="2" customWidth="1"/>
    <col min="4" max="4" width="12.109375" style="2" customWidth="1"/>
    <col min="5" max="5" width="11.109375" style="2" customWidth="1"/>
    <col min="6" max="6" width="15.109375" style="2" customWidth="1"/>
    <col min="7" max="7" width="11" style="2" customWidth="1"/>
    <col min="8" max="8" width="12" style="2" customWidth="1"/>
    <col min="9" max="10" width="11" style="2" customWidth="1"/>
    <col min="11" max="11" width="12" style="2" customWidth="1"/>
    <col min="12" max="13" width="11" style="2" customWidth="1"/>
    <col min="14" max="14" width="12" style="2" customWidth="1"/>
    <col min="15" max="15" width="11" style="2" customWidth="1"/>
    <col min="16" max="16" width="15.109375" style="2" customWidth="1"/>
    <col min="17" max="17" width="16" style="2" customWidth="1"/>
    <col min="18" max="18" width="3.6640625" style="2" customWidth="1"/>
    <col min="19" max="19" width="5.21875" style="2" customWidth="1"/>
    <col min="20" max="20" width="3.44140625" style="2" customWidth="1"/>
    <col min="21" max="21" width="10" style="2" customWidth="1"/>
    <col min="22" max="22" width="9" style="2"/>
    <col min="23" max="24" width="10.44140625" style="2" customWidth="1"/>
    <col min="25" max="16384" width="9" style="2"/>
  </cols>
  <sheetData>
    <row r="1" spans="1:18" ht="17.25" customHeight="1" x14ac:dyDescent="0.2"/>
    <row r="2" spans="1:18" ht="17.25" customHeight="1" x14ac:dyDescent="0.2"/>
    <row r="3" spans="1:18" ht="17.25" customHeight="1" x14ac:dyDescent="0.2">
      <c r="A3" s="3"/>
      <c r="B3" s="4"/>
      <c r="C3" s="4"/>
      <c r="D3" s="4"/>
      <c r="F3" s="4"/>
      <c r="H3" s="4"/>
      <c r="K3" s="4"/>
      <c r="N3" s="4"/>
    </row>
    <row r="4" spans="1:18" ht="17.25" customHeight="1" x14ac:dyDescent="0.2">
      <c r="A4" s="286" t="s">
        <v>17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39"/>
    </row>
    <row r="5" spans="1:18" ht="17.25" customHeight="1" x14ac:dyDescent="0.2">
      <c r="A5" s="5"/>
      <c r="B5" s="4"/>
      <c r="C5" s="4"/>
      <c r="D5" s="4"/>
      <c r="F5" s="4"/>
      <c r="G5" s="45"/>
      <c r="H5" s="45"/>
      <c r="I5" s="45"/>
      <c r="J5" s="45"/>
      <c r="K5" s="4"/>
      <c r="N5" s="4"/>
      <c r="O5" s="39"/>
      <c r="P5" s="39"/>
      <c r="Q5" s="39"/>
      <c r="R5" s="39"/>
    </row>
    <row r="6" spans="1:18" ht="17.25" customHeight="1" x14ac:dyDescent="0.2">
      <c r="A6" s="235" t="s">
        <v>44</v>
      </c>
      <c r="B6" s="236"/>
      <c r="C6" s="237"/>
      <c r="D6" s="139" t="str">
        <f>算定書一覧表!B30</f>
        <v>西武芸水源地</v>
      </c>
      <c r="E6" s="4"/>
      <c r="F6" s="4"/>
      <c r="H6" s="4"/>
      <c r="K6" s="4"/>
      <c r="N6" s="4"/>
      <c r="O6" s="21"/>
      <c r="P6" s="22"/>
      <c r="Q6" s="22"/>
      <c r="R6" s="21"/>
    </row>
    <row r="7" spans="1:18" ht="17.25" customHeight="1" x14ac:dyDescent="0.2">
      <c r="A7" s="5"/>
      <c r="B7" s="4"/>
      <c r="C7" s="4"/>
      <c r="D7" s="4"/>
      <c r="F7" s="4"/>
      <c r="H7" s="4"/>
      <c r="K7" s="4"/>
      <c r="N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8"/>
      <c r="I8" s="228"/>
      <c r="J8" s="228"/>
      <c r="K8" s="228"/>
      <c r="L8" s="228"/>
      <c r="M8" s="228"/>
      <c r="N8" s="228"/>
      <c r="O8" s="228"/>
      <c r="P8" s="229"/>
      <c r="Q8" s="212" t="s">
        <v>38</v>
      </c>
      <c r="R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9</v>
      </c>
      <c r="H9" s="223"/>
      <c r="I9" s="224"/>
      <c r="J9" s="225" t="s">
        <v>8</v>
      </c>
      <c r="K9" s="225"/>
      <c r="L9" s="225"/>
      <c r="M9" s="225" t="s">
        <v>10</v>
      </c>
      <c r="N9" s="225"/>
      <c r="O9" s="225"/>
      <c r="P9" s="226" t="s">
        <v>37</v>
      </c>
      <c r="Q9" s="213"/>
      <c r="R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32</v>
      </c>
      <c r="J10" s="17" t="s">
        <v>13</v>
      </c>
      <c r="K10" s="34" t="s">
        <v>119</v>
      </c>
      <c r="L10" s="16" t="s">
        <v>33</v>
      </c>
      <c r="M10" s="17" t="s">
        <v>13</v>
      </c>
      <c r="N10" s="34" t="s">
        <v>120</v>
      </c>
      <c r="O10" s="16" t="s">
        <v>36</v>
      </c>
      <c r="P10" s="227"/>
      <c r="Q10" s="213"/>
      <c r="R10" s="30"/>
    </row>
    <row r="11" spans="1:18" ht="30" customHeight="1" thickBot="1" x14ac:dyDescent="0.25">
      <c r="A11" s="136" t="s">
        <v>3</v>
      </c>
      <c r="B11" s="7" t="s">
        <v>4</v>
      </c>
      <c r="C11" s="8" t="s">
        <v>47</v>
      </c>
      <c r="D11" s="25" t="s">
        <v>48</v>
      </c>
      <c r="E11" s="20"/>
      <c r="F11" s="234"/>
      <c r="G11" s="28" t="s">
        <v>20</v>
      </c>
      <c r="H11" s="25" t="s">
        <v>49</v>
      </c>
      <c r="I11" s="35" t="s">
        <v>23</v>
      </c>
      <c r="J11" s="36" t="s">
        <v>25</v>
      </c>
      <c r="K11" s="25" t="s">
        <v>49</v>
      </c>
      <c r="L11" s="35" t="s">
        <v>34</v>
      </c>
      <c r="M11" s="36" t="s">
        <v>35</v>
      </c>
      <c r="N11" s="44" t="s">
        <v>49</v>
      </c>
      <c r="O11" s="35" t="s">
        <v>50</v>
      </c>
      <c r="P11" s="60" t="s">
        <v>5</v>
      </c>
      <c r="Q11" s="9" t="s">
        <v>5</v>
      </c>
      <c r="R11" s="33"/>
    </row>
    <row r="12" spans="1:18" ht="20.100000000000001" customHeight="1" x14ac:dyDescent="0.2">
      <c r="A12" s="185" t="s">
        <v>104</v>
      </c>
      <c r="B12" s="41">
        <v>4</v>
      </c>
      <c r="C12" s="26">
        <v>38</v>
      </c>
      <c r="D12" s="104"/>
      <c r="E12" s="61" t="s">
        <v>6</v>
      </c>
      <c r="F12" s="166">
        <f>TRUNC(C12*D12*0.85)</f>
        <v>0</v>
      </c>
      <c r="G12" s="81">
        <v>7407</v>
      </c>
      <c r="H12" s="104"/>
      <c r="I12" s="66">
        <f>TRUNC(G12*H12)</f>
        <v>0</v>
      </c>
      <c r="J12" s="93">
        <v>7860</v>
      </c>
      <c r="K12" s="104"/>
      <c r="L12" s="67">
        <f>TRUNC(J12*K12)</f>
        <v>0</v>
      </c>
      <c r="M12" s="190"/>
      <c r="N12" s="190"/>
      <c r="O12" s="193"/>
      <c r="P12" s="68">
        <f>I12+L12+O12</f>
        <v>0</v>
      </c>
      <c r="Q12" s="18">
        <f>INT(F12+P12)</f>
        <v>0</v>
      </c>
      <c r="R12" s="189"/>
    </row>
    <row r="13" spans="1:18" ht="20.100000000000001" customHeight="1" x14ac:dyDescent="0.2">
      <c r="A13" s="256"/>
      <c r="B13" s="41">
        <v>5</v>
      </c>
      <c r="C13" s="26">
        <v>38</v>
      </c>
      <c r="D13" s="105"/>
      <c r="E13" s="61" t="s">
        <v>6</v>
      </c>
      <c r="F13" s="166">
        <f t="shared" ref="F13:F22" si="0">TRUNC(C13*D13*0.85)</f>
        <v>0</v>
      </c>
      <c r="G13" s="81">
        <v>8570</v>
      </c>
      <c r="H13" s="106"/>
      <c r="I13" s="66">
        <f t="shared" ref="I13:I23" si="1">TRUNC(G13*H13)</f>
        <v>0</v>
      </c>
      <c r="J13" s="93">
        <v>7310</v>
      </c>
      <c r="K13" s="106"/>
      <c r="L13" s="67">
        <f t="shared" ref="L13:L23" si="2">TRUNC(J13*K13)</f>
        <v>0</v>
      </c>
      <c r="M13" s="191"/>
      <c r="N13" s="191"/>
      <c r="O13" s="194"/>
      <c r="P13" s="68">
        <f>I13+L13+O13</f>
        <v>0</v>
      </c>
      <c r="Q13" s="18">
        <f t="shared" ref="Q13:Q23" si="3">INT(F13+P13)</f>
        <v>0</v>
      </c>
      <c r="R13" s="189"/>
    </row>
    <row r="14" spans="1:18" ht="20.100000000000001" customHeight="1" thickBot="1" x14ac:dyDescent="0.25">
      <c r="A14" s="256"/>
      <c r="B14" s="41">
        <v>6</v>
      </c>
      <c r="C14" s="26">
        <v>38</v>
      </c>
      <c r="D14" s="105"/>
      <c r="E14" s="61" t="s">
        <v>6</v>
      </c>
      <c r="F14" s="166">
        <f t="shared" si="0"/>
        <v>0</v>
      </c>
      <c r="G14" s="81">
        <v>7308</v>
      </c>
      <c r="H14" s="106"/>
      <c r="I14" s="66">
        <f t="shared" si="1"/>
        <v>0</v>
      </c>
      <c r="J14" s="93">
        <v>8621</v>
      </c>
      <c r="K14" s="106"/>
      <c r="L14" s="67">
        <f t="shared" si="2"/>
        <v>0</v>
      </c>
      <c r="M14" s="192"/>
      <c r="N14" s="244"/>
      <c r="O14" s="195"/>
      <c r="P14" s="68">
        <f t="shared" ref="P14:P23" si="4">I14+L14+O14</f>
        <v>0</v>
      </c>
      <c r="Q14" s="100">
        <f t="shared" si="3"/>
        <v>0</v>
      </c>
      <c r="R14" s="189"/>
    </row>
    <row r="15" spans="1:18" ht="20.100000000000001" customHeight="1" x14ac:dyDescent="0.2">
      <c r="A15" s="256"/>
      <c r="B15" s="41">
        <v>7</v>
      </c>
      <c r="C15" s="26">
        <v>38</v>
      </c>
      <c r="D15" s="105"/>
      <c r="E15" s="61" t="s">
        <v>6</v>
      </c>
      <c r="F15" s="166">
        <f t="shared" si="0"/>
        <v>0</v>
      </c>
      <c r="G15" s="81">
        <v>7780</v>
      </c>
      <c r="H15" s="106"/>
      <c r="I15" s="66">
        <f>TRUNC(G15*H15)</f>
        <v>0</v>
      </c>
      <c r="J15" s="93">
        <v>5275</v>
      </c>
      <c r="K15" s="106"/>
      <c r="L15" s="67">
        <f>TRUNC(J15*K15)</f>
        <v>0</v>
      </c>
      <c r="M15" s="96">
        <v>3802</v>
      </c>
      <c r="N15" s="111"/>
      <c r="O15" s="67">
        <f t="shared" ref="O15:O17" si="5">TRUNC(M15*N15)</f>
        <v>0</v>
      </c>
      <c r="P15" s="68">
        <f>I15+L15+O15</f>
        <v>0</v>
      </c>
      <c r="Q15" s="18">
        <f t="shared" si="3"/>
        <v>0</v>
      </c>
      <c r="R15" s="189"/>
    </row>
    <row r="16" spans="1:18" ht="20.100000000000001" customHeight="1" x14ac:dyDescent="0.2">
      <c r="A16" s="256"/>
      <c r="B16" s="41">
        <v>8</v>
      </c>
      <c r="C16" s="26">
        <v>38</v>
      </c>
      <c r="D16" s="105"/>
      <c r="E16" s="61" t="s">
        <v>6</v>
      </c>
      <c r="F16" s="166">
        <f t="shared" si="0"/>
        <v>0</v>
      </c>
      <c r="G16" s="81">
        <v>8264</v>
      </c>
      <c r="H16" s="106"/>
      <c r="I16" s="66">
        <f t="shared" si="1"/>
        <v>0</v>
      </c>
      <c r="J16" s="93">
        <v>5057</v>
      </c>
      <c r="K16" s="106"/>
      <c r="L16" s="67">
        <f t="shared" si="2"/>
        <v>0</v>
      </c>
      <c r="M16" s="95">
        <v>3778</v>
      </c>
      <c r="N16" s="105"/>
      <c r="O16" s="67">
        <f t="shared" si="5"/>
        <v>0</v>
      </c>
      <c r="P16" s="68">
        <f>I16+L16+O16</f>
        <v>0</v>
      </c>
      <c r="Q16" s="18">
        <f>INT(F16+P16)</f>
        <v>0</v>
      </c>
      <c r="R16" s="189"/>
    </row>
    <row r="17" spans="1:21" ht="20.100000000000001" customHeight="1" thickBot="1" x14ac:dyDescent="0.25">
      <c r="A17" s="256"/>
      <c r="B17" s="41">
        <v>9</v>
      </c>
      <c r="C17" s="26">
        <v>38</v>
      </c>
      <c r="D17" s="105"/>
      <c r="E17" s="61" t="s">
        <v>11</v>
      </c>
      <c r="F17" s="166">
        <f t="shared" si="0"/>
        <v>0</v>
      </c>
      <c r="G17" s="81">
        <v>7945</v>
      </c>
      <c r="H17" s="106"/>
      <c r="I17" s="66">
        <f t="shared" si="1"/>
        <v>0</v>
      </c>
      <c r="J17" s="93">
        <v>4807</v>
      </c>
      <c r="K17" s="106"/>
      <c r="L17" s="67">
        <f t="shared" si="2"/>
        <v>0</v>
      </c>
      <c r="M17" s="95">
        <v>3599</v>
      </c>
      <c r="N17" s="108"/>
      <c r="O17" s="67">
        <f t="shared" si="5"/>
        <v>0</v>
      </c>
      <c r="P17" s="68">
        <f>I17+L17+O17</f>
        <v>0</v>
      </c>
      <c r="Q17" s="18">
        <f t="shared" si="3"/>
        <v>0</v>
      </c>
      <c r="R17" s="189"/>
      <c r="T17" s="10"/>
    </row>
    <row r="18" spans="1:21" ht="20.100000000000001" customHeight="1" x14ac:dyDescent="0.2">
      <c r="A18" s="256"/>
      <c r="B18" s="41">
        <v>10</v>
      </c>
      <c r="C18" s="26">
        <v>38</v>
      </c>
      <c r="D18" s="105"/>
      <c r="E18" s="61" t="s">
        <v>11</v>
      </c>
      <c r="F18" s="166">
        <f t="shared" si="0"/>
        <v>0</v>
      </c>
      <c r="G18" s="81">
        <v>8222</v>
      </c>
      <c r="H18" s="106"/>
      <c r="I18" s="66">
        <f>TRUNC(G18*H18)</f>
        <v>0</v>
      </c>
      <c r="J18" s="93">
        <v>9442</v>
      </c>
      <c r="K18" s="106"/>
      <c r="L18" s="67">
        <f t="shared" si="2"/>
        <v>0</v>
      </c>
      <c r="M18" s="238"/>
      <c r="N18" s="250"/>
      <c r="O18" s="271">
        <f>TRUNC(M19*N19)</f>
        <v>0</v>
      </c>
      <c r="P18" s="68">
        <f>I18+L18</f>
        <v>0</v>
      </c>
      <c r="Q18" s="18">
        <f>INT(F18+P18)</f>
        <v>0</v>
      </c>
      <c r="R18" s="189"/>
    </row>
    <row r="19" spans="1:21" ht="20.100000000000001" customHeight="1" x14ac:dyDescent="0.2">
      <c r="A19" s="256"/>
      <c r="B19" s="41">
        <v>11</v>
      </c>
      <c r="C19" s="26">
        <v>38</v>
      </c>
      <c r="D19" s="105"/>
      <c r="E19" s="61" t="s">
        <v>6</v>
      </c>
      <c r="F19" s="166">
        <f t="shared" si="0"/>
        <v>0</v>
      </c>
      <c r="G19" s="81">
        <v>8450</v>
      </c>
      <c r="H19" s="106"/>
      <c r="I19" s="66">
        <f t="shared" si="1"/>
        <v>0</v>
      </c>
      <c r="J19" s="93">
        <v>8945</v>
      </c>
      <c r="K19" s="106"/>
      <c r="L19" s="67">
        <f>TRUNC(J19*K19)</f>
        <v>0</v>
      </c>
      <c r="M19" s="239"/>
      <c r="N19" s="206"/>
      <c r="O19" s="272"/>
      <c r="P19" s="68">
        <f>I19+L19+O18</f>
        <v>0</v>
      </c>
      <c r="Q19" s="18">
        <f>INT(F19+P19)</f>
        <v>0</v>
      </c>
      <c r="R19" s="189"/>
    </row>
    <row r="20" spans="1:21" ht="20.100000000000001" customHeight="1" x14ac:dyDescent="0.2">
      <c r="A20" s="256"/>
      <c r="B20" s="41">
        <v>12</v>
      </c>
      <c r="C20" s="26">
        <v>38</v>
      </c>
      <c r="D20" s="105"/>
      <c r="E20" s="61" t="s">
        <v>6</v>
      </c>
      <c r="F20" s="167">
        <f t="shared" si="0"/>
        <v>0</v>
      </c>
      <c r="G20" s="81">
        <v>2780</v>
      </c>
      <c r="H20" s="106"/>
      <c r="I20" s="66">
        <f t="shared" si="1"/>
        <v>0</v>
      </c>
      <c r="J20" s="96">
        <v>1606</v>
      </c>
      <c r="K20" s="106"/>
      <c r="L20" s="67">
        <f t="shared" si="2"/>
        <v>0</v>
      </c>
      <c r="M20" s="239"/>
      <c r="N20" s="206"/>
      <c r="O20" s="272"/>
      <c r="P20" s="68">
        <f>I20+L20+O20</f>
        <v>0</v>
      </c>
      <c r="Q20" s="18">
        <f t="shared" si="3"/>
        <v>0</v>
      </c>
      <c r="R20" s="138"/>
      <c r="T20" s="10"/>
    </row>
    <row r="21" spans="1:21" ht="20.100000000000001" customHeight="1" x14ac:dyDescent="0.2">
      <c r="A21" s="257"/>
      <c r="B21" s="41">
        <v>1</v>
      </c>
      <c r="C21" s="26">
        <v>38</v>
      </c>
      <c r="D21" s="105"/>
      <c r="E21" s="61" t="s">
        <v>6</v>
      </c>
      <c r="F21" s="166">
        <f>TRUNC(C21*D21*0.85)</f>
        <v>0</v>
      </c>
      <c r="G21" s="81">
        <v>10022</v>
      </c>
      <c r="H21" s="106"/>
      <c r="I21" s="66">
        <f t="shared" si="1"/>
        <v>0</v>
      </c>
      <c r="J21" s="96">
        <v>9301</v>
      </c>
      <c r="K21" s="106"/>
      <c r="L21" s="67">
        <f t="shared" si="2"/>
        <v>0</v>
      </c>
      <c r="M21" s="239"/>
      <c r="N21" s="206"/>
      <c r="O21" s="272"/>
      <c r="P21" s="68">
        <f t="shared" si="4"/>
        <v>0</v>
      </c>
      <c r="Q21" s="100">
        <f t="shared" si="3"/>
        <v>0</v>
      </c>
      <c r="R21" s="138"/>
    </row>
    <row r="22" spans="1:21" ht="20.100000000000001" customHeight="1" x14ac:dyDescent="0.2">
      <c r="A22" s="257"/>
      <c r="B22" s="41">
        <v>2</v>
      </c>
      <c r="C22" s="26">
        <v>38</v>
      </c>
      <c r="D22" s="105"/>
      <c r="E22" s="61" t="s">
        <v>6</v>
      </c>
      <c r="F22" s="166">
        <f t="shared" si="0"/>
        <v>0</v>
      </c>
      <c r="G22" s="81">
        <v>9257</v>
      </c>
      <c r="H22" s="106"/>
      <c r="I22" s="66">
        <f t="shared" si="1"/>
        <v>0</v>
      </c>
      <c r="J22" s="94">
        <v>8749</v>
      </c>
      <c r="K22" s="106"/>
      <c r="L22" s="67">
        <f t="shared" si="2"/>
        <v>0</v>
      </c>
      <c r="M22" s="239"/>
      <c r="N22" s="206"/>
      <c r="O22" s="272"/>
      <c r="P22" s="68">
        <f t="shared" si="4"/>
        <v>0</v>
      </c>
      <c r="Q22" s="18">
        <f t="shared" si="3"/>
        <v>0</v>
      </c>
      <c r="R22" s="138"/>
    </row>
    <row r="23" spans="1:21" ht="20.100000000000001" customHeight="1" thickBot="1" x14ac:dyDescent="0.25">
      <c r="A23" s="258"/>
      <c r="B23" s="41">
        <v>3</v>
      </c>
      <c r="C23" s="26">
        <v>38</v>
      </c>
      <c r="D23" s="108"/>
      <c r="E23" s="70" t="s">
        <v>6</v>
      </c>
      <c r="F23" s="169">
        <f>TRUNC(C23*D23*0.85)</f>
        <v>0</v>
      </c>
      <c r="G23" s="83">
        <v>8043</v>
      </c>
      <c r="H23" s="108"/>
      <c r="I23" s="98">
        <f t="shared" si="1"/>
        <v>0</v>
      </c>
      <c r="J23" s="97">
        <v>8674</v>
      </c>
      <c r="K23" s="108"/>
      <c r="L23" s="67">
        <f t="shared" si="2"/>
        <v>0</v>
      </c>
      <c r="M23" s="240"/>
      <c r="N23" s="207"/>
      <c r="O23" s="273"/>
      <c r="P23" s="68">
        <f t="shared" si="4"/>
        <v>0</v>
      </c>
      <c r="Q23" s="29">
        <f t="shared" si="3"/>
        <v>0</v>
      </c>
      <c r="R23" s="138"/>
    </row>
    <row r="24" spans="1:21" ht="47.25" customHeight="1" thickTop="1" thickBot="1" x14ac:dyDescent="0.25">
      <c r="A24" s="11" t="s">
        <v>7</v>
      </c>
      <c r="B24" s="12"/>
      <c r="C24" s="13"/>
      <c r="D24" s="137"/>
      <c r="E24" s="69"/>
      <c r="F24" s="99"/>
      <c r="G24" s="19">
        <f>SUM(G12:G23)</f>
        <v>94048</v>
      </c>
      <c r="H24" s="137"/>
      <c r="I24" s="14"/>
      <c r="J24" s="19">
        <f>SUM(J12:J23)</f>
        <v>85647</v>
      </c>
      <c r="K24" s="137"/>
      <c r="L24" s="14"/>
      <c r="M24" s="19">
        <f>SUM(M12:M19)</f>
        <v>11179</v>
      </c>
      <c r="N24" s="137"/>
      <c r="O24" s="14"/>
      <c r="P24" s="62"/>
      <c r="Q24" s="84">
        <f>SUM(Q12:Q23)</f>
        <v>0</v>
      </c>
      <c r="R24" s="32"/>
    </row>
    <row r="25" spans="1:21" ht="47.25" customHeight="1" thickTop="1" thickBot="1" x14ac:dyDescent="0.25">
      <c r="A25" s="54"/>
      <c r="C25" s="138"/>
      <c r="D25" s="138"/>
      <c r="E25" s="138"/>
      <c r="F25" s="138"/>
      <c r="G25" s="57"/>
      <c r="H25" s="138"/>
      <c r="I25" s="56"/>
      <c r="J25" s="57"/>
      <c r="K25" s="138"/>
      <c r="L25" s="56"/>
      <c r="M25" s="57"/>
      <c r="N25" s="138"/>
      <c r="O25" s="56"/>
      <c r="P25" s="56"/>
      <c r="Q25" s="102"/>
      <c r="R25" s="58"/>
      <c r="S25" s="59"/>
    </row>
    <row r="26" spans="1:21" ht="45" customHeight="1" thickTop="1" thickBot="1" x14ac:dyDescent="0.25">
      <c r="A26" s="133"/>
      <c r="B26" s="134"/>
      <c r="D26" s="138"/>
      <c r="E26" s="138"/>
      <c r="F26" s="138"/>
      <c r="G26" s="57"/>
      <c r="H26" s="138"/>
      <c r="I26" s="57"/>
      <c r="N26" s="56"/>
      <c r="O26" s="56"/>
      <c r="P26" s="113" t="s">
        <v>121</v>
      </c>
      <c r="Q26" s="84">
        <f>Q24</f>
        <v>0</v>
      </c>
      <c r="S26" s="59"/>
    </row>
    <row r="27" spans="1:21" ht="15.75" customHeight="1" x14ac:dyDescent="0.2">
      <c r="A27" s="133"/>
      <c r="B27" s="135"/>
      <c r="I27" s="63"/>
      <c r="J27" s="87"/>
      <c r="K27" s="88"/>
      <c r="L27" s="89"/>
      <c r="M27" s="90"/>
      <c r="N27" s="54"/>
      <c r="O27" s="127" t="s">
        <v>122</v>
      </c>
      <c r="P27" s="127"/>
      <c r="Q27" s="75"/>
      <c r="S27" s="31"/>
      <c r="U27" s="24"/>
    </row>
    <row r="28" spans="1:21" s="1" customFormat="1" ht="13.5" customHeight="1" x14ac:dyDescent="0.2">
      <c r="A28" s="133"/>
      <c r="B28" s="133"/>
      <c r="I28" s="64"/>
      <c r="J28" s="76"/>
      <c r="K28" s="77"/>
      <c r="L28" s="63"/>
      <c r="M28" s="63"/>
      <c r="N28" s="78"/>
      <c r="O28" s="128" t="s">
        <v>124</v>
      </c>
      <c r="P28" s="132"/>
      <c r="Q28" s="78"/>
    </row>
    <row r="29" spans="1:21" s="42" customFormat="1" ht="18" customHeight="1" x14ac:dyDescent="0.2">
      <c r="A29" s="133"/>
      <c r="B29" s="133"/>
      <c r="D29" s="48"/>
      <c r="E29" s="48"/>
      <c r="F29" s="48"/>
      <c r="I29" s="65"/>
      <c r="J29" s="65"/>
      <c r="K29" s="79"/>
      <c r="L29" s="64"/>
      <c r="M29" s="64"/>
      <c r="N29" s="78"/>
      <c r="Q29" s="78"/>
    </row>
    <row r="30" spans="1:21" s="42" customFormat="1" ht="18" customHeight="1" x14ac:dyDescent="0.2">
      <c r="B30" s="52"/>
      <c r="D30" s="49"/>
      <c r="E30" s="49"/>
      <c r="F30" s="49"/>
      <c r="I30" s="65"/>
      <c r="J30" s="91"/>
      <c r="K30" s="92"/>
      <c r="L30" s="65"/>
      <c r="M30" s="65"/>
      <c r="N30" s="78"/>
    </row>
    <row r="31" spans="1:21" s="42" customFormat="1" ht="21" customHeight="1" x14ac:dyDescent="0.2">
      <c r="B31" s="80"/>
      <c r="D31" s="53"/>
      <c r="E31" s="53"/>
      <c r="F31" s="53"/>
      <c r="G31" s="53"/>
      <c r="H31" s="53"/>
      <c r="I31" s="49"/>
      <c r="T31" s="50"/>
    </row>
    <row r="32" spans="1:21" s="42" customFormat="1" ht="18" customHeight="1" x14ac:dyDescent="0.2">
      <c r="B32" s="46"/>
      <c r="D32" s="49"/>
      <c r="E32" s="49"/>
      <c r="F32" s="49"/>
    </row>
    <row r="33" spans="1:17" s="42" customFormat="1" ht="18" customHeight="1" x14ac:dyDescent="0.2">
      <c r="A33" s="51"/>
      <c r="B33" s="46"/>
      <c r="D33" s="49"/>
      <c r="E33" s="49"/>
      <c r="F33" s="49"/>
    </row>
    <row r="34" spans="1:17" s="42" customFormat="1" ht="21" customHeight="1" x14ac:dyDescent="0.2">
      <c r="D34" s="43"/>
      <c r="E34" s="43"/>
      <c r="F34" s="43"/>
    </row>
    <row r="35" spans="1:17" s="51" customFormat="1" ht="18.75" customHeight="1" x14ac:dyDescent="0.2">
      <c r="D35" s="43"/>
      <c r="E35" s="43"/>
      <c r="F35" s="43"/>
    </row>
    <row r="36" spans="1:17" s="1" customFormat="1" ht="18" customHeight="1" x14ac:dyDescent="0.2">
      <c r="B36" s="2"/>
      <c r="C36" s="38"/>
      <c r="D36" s="38"/>
      <c r="E36" s="38"/>
      <c r="F36" s="38"/>
      <c r="G36" s="38"/>
      <c r="H36" s="38"/>
      <c r="Q36" s="2"/>
    </row>
    <row r="37" spans="1:17" s="1" customFormat="1" ht="18" customHeight="1" x14ac:dyDescent="0.2">
      <c r="B37" s="2"/>
      <c r="C37" s="38"/>
      <c r="D37" s="38"/>
      <c r="E37" s="38"/>
      <c r="F37" s="38"/>
      <c r="G37" s="38"/>
      <c r="H37" s="38"/>
      <c r="Q37" s="2"/>
    </row>
    <row r="38" spans="1:17" s="1" customFormat="1" ht="18" customHeight="1" x14ac:dyDescent="0.2">
      <c r="B38" s="2"/>
      <c r="C38" s="38"/>
      <c r="D38" s="38"/>
      <c r="E38" s="38"/>
      <c r="F38" s="38"/>
      <c r="G38" s="38"/>
      <c r="H38" s="38"/>
      <c r="Q38" s="2"/>
    </row>
    <row r="39" spans="1:17" s="1" customFormat="1" ht="18" customHeight="1" x14ac:dyDescent="0.2">
      <c r="B39" s="2"/>
      <c r="C39" s="38"/>
      <c r="D39" s="38"/>
      <c r="E39" s="38"/>
      <c r="F39" s="38"/>
      <c r="G39" s="38"/>
      <c r="H39" s="38"/>
      <c r="Q39" s="2"/>
    </row>
    <row r="40" spans="1:17" s="1" customFormat="1" ht="18" customHeight="1" x14ac:dyDescent="0.2">
      <c r="B40" s="2"/>
      <c r="C40" s="38"/>
      <c r="D40" s="38"/>
      <c r="E40" s="38"/>
      <c r="F40" s="38"/>
      <c r="G40" s="38"/>
      <c r="H40" s="38"/>
      <c r="Q40" s="2"/>
    </row>
    <row r="41" spans="1:17" s="1" customFormat="1" ht="18" customHeight="1" x14ac:dyDescent="0.2">
      <c r="B41" s="2"/>
      <c r="C41" s="38"/>
      <c r="D41" s="38"/>
      <c r="E41" s="38"/>
      <c r="F41" s="38"/>
      <c r="G41" s="38"/>
      <c r="H41" s="38"/>
      <c r="Q41" s="2"/>
    </row>
    <row r="42" spans="1:17" s="1" customFormat="1" ht="18" customHeight="1" x14ac:dyDescent="0.2">
      <c r="B42" s="2"/>
      <c r="C42" s="38"/>
      <c r="D42" s="38"/>
      <c r="E42" s="38"/>
      <c r="F42" s="38"/>
      <c r="G42" s="38"/>
      <c r="H42" s="38"/>
      <c r="Q42" s="2"/>
    </row>
    <row r="43" spans="1:17" s="1" customFormat="1" ht="18" customHeight="1" x14ac:dyDescent="0.2">
      <c r="B43" s="2"/>
      <c r="C43" s="38"/>
      <c r="D43" s="38"/>
      <c r="E43" s="38"/>
      <c r="F43" s="38"/>
      <c r="G43" s="38"/>
      <c r="H43" s="38"/>
      <c r="Q43" s="2"/>
    </row>
    <row r="44" spans="1:17" s="1" customFormat="1" ht="18" customHeight="1" x14ac:dyDescent="0.2">
      <c r="B44" s="2"/>
      <c r="C44" s="38"/>
      <c r="D44" s="38"/>
      <c r="E44" s="38"/>
      <c r="F44" s="38"/>
      <c r="G44" s="38"/>
      <c r="H44" s="38"/>
      <c r="Q44" s="2"/>
    </row>
    <row r="45" spans="1:17" s="1" customFormat="1" ht="18" customHeight="1" x14ac:dyDescent="0.2">
      <c r="B45" s="2"/>
      <c r="C45" s="38"/>
      <c r="D45" s="38"/>
      <c r="E45" s="38"/>
      <c r="F45" s="38"/>
      <c r="G45" s="38"/>
      <c r="H45" s="38"/>
      <c r="Q45" s="2"/>
    </row>
    <row r="46" spans="1:17" s="1" customFormat="1" ht="18" customHeight="1" x14ac:dyDescent="0.2">
      <c r="B46" s="2"/>
      <c r="C46" s="38"/>
      <c r="D46" s="38"/>
      <c r="E46" s="38"/>
      <c r="F46" s="38"/>
      <c r="G46" s="38"/>
      <c r="H46" s="38"/>
      <c r="Q46" s="2"/>
    </row>
    <row r="47" spans="1:17" s="1" customFormat="1" ht="18" customHeight="1" x14ac:dyDescent="0.2">
      <c r="B47" s="2"/>
      <c r="C47" s="38"/>
      <c r="D47" s="38"/>
      <c r="E47" s="38"/>
      <c r="F47" s="38"/>
      <c r="G47" s="38"/>
      <c r="H47" s="38"/>
      <c r="Q47" s="2"/>
    </row>
    <row r="48" spans="1:17" s="1" customFormat="1" ht="18" customHeight="1" x14ac:dyDescent="0.2">
      <c r="B48" s="2"/>
      <c r="C48" s="38"/>
      <c r="D48" s="38"/>
      <c r="E48" s="38"/>
      <c r="F48" s="38"/>
      <c r="G48" s="38"/>
      <c r="H48" s="38"/>
      <c r="Q48" s="2"/>
    </row>
    <row r="49" spans="1:17" s="1" customFormat="1" ht="18" customHeight="1" x14ac:dyDescent="0.2">
      <c r="B49" s="2"/>
      <c r="C49" s="38"/>
      <c r="D49" s="38"/>
      <c r="E49" s="38"/>
      <c r="F49" s="38"/>
      <c r="G49" s="38"/>
      <c r="H49" s="38"/>
      <c r="Q49" s="2"/>
    </row>
    <row r="50" spans="1:17" s="1" customFormat="1" ht="18" customHeight="1" x14ac:dyDescent="0.2">
      <c r="B50" s="2"/>
      <c r="C50" s="38"/>
      <c r="D50" s="38"/>
      <c r="E50" s="38"/>
      <c r="F50" s="38"/>
      <c r="G50" s="38"/>
      <c r="H50" s="38"/>
      <c r="Q50" s="2"/>
    </row>
    <row r="51" spans="1:17" s="1" customFormat="1" ht="18" customHeight="1" x14ac:dyDescent="0.2">
      <c r="B51" s="2"/>
      <c r="C51" s="38"/>
      <c r="D51" s="38"/>
      <c r="E51" s="38"/>
      <c r="F51" s="38"/>
      <c r="G51" s="38"/>
      <c r="H51" s="38"/>
      <c r="Q51" s="2"/>
    </row>
    <row r="52" spans="1:17" s="1" customFormat="1" ht="18" customHeight="1" x14ac:dyDescent="0.2">
      <c r="B52" s="2"/>
      <c r="C52" s="38"/>
      <c r="D52" s="38"/>
      <c r="E52" s="38"/>
      <c r="F52" s="38"/>
      <c r="G52" s="38"/>
      <c r="H52" s="38"/>
      <c r="Q52" s="2"/>
    </row>
    <row r="53" spans="1:17" s="37" customFormat="1" ht="20.100000000000001" customHeight="1" x14ac:dyDescent="0.2">
      <c r="A53" s="288" t="s">
        <v>14</v>
      </c>
      <c r="B53" s="288"/>
      <c r="C53" s="288"/>
      <c r="D53" s="288"/>
      <c r="E53" s="288"/>
      <c r="F53" s="288"/>
      <c r="G53" s="288"/>
      <c r="H53" s="288"/>
      <c r="I53" s="288"/>
      <c r="J53" s="288"/>
      <c r="M53" s="23"/>
      <c r="N53" s="40"/>
      <c r="Q53" s="2"/>
    </row>
    <row r="54" spans="1:17" s="37" customFormat="1" ht="20.100000000000001" customHeight="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Q54" s="2"/>
    </row>
    <row r="55" spans="1:17" s="37" customFormat="1" ht="20.100000000000001" customHeight="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Q55" s="2"/>
    </row>
    <row r="56" spans="1:17" s="37" customFormat="1" ht="20.100000000000001" customHeight="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Q56" s="2"/>
    </row>
    <row r="57" spans="1:17" ht="14.4" x14ac:dyDescent="0.2">
      <c r="B57" s="10" t="s">
        <v>12</v>
      </c>
    </row>
  </sheetData>
  <sheetProtection sheet="1" selectLockedCells="1"/>
  <mergeCells count="24">
    <mergeCell ref="R12:R19"/>
    <mergeCell ref="R8:R9"/>
    <mergeCell ref="A53:J56"/>
    <mergeCell ref="A12:A23"/>
    <mergeCell ref="J9:L9"/>
    <mergeCell ref="M9:O9"/>
    <mergeCell ref="P9:P10"/>
    <mergeCell ref="O18:O23"/>
    <mergeCell ref="N18:N23"/>
    <mergeCell ref="M18:M23"/>
    <mergeCell ref="O12:O14"/>
    <mergeCell ref="N12:N14"/>
    <mergeCell ref="M12:M14"/>
    <mergeCell ref="A4:Q4"/>
    <mergeCell ref="A6:C6"/>
    <mergeCell ref="A8:B10"/>
    <mergeCell ref="C8:F8"/>
    <mergeCell ref="G8:P8"/>
    <mergeCell ref="Q8:Q10"/>
    <mergeCell ref="C9:C10"/>
    <mergeCell ref="D9:D10"/>
    <mergeCell ref="E9:E10"/>
    <mergeCell ref="F9:F11"/>
    <mergeCell ref="G9:I9"/>
  </mergeCells>
  <phoneticPr fontId="5"/>
  <pageMargins left="1" right="1" top="1" bottom="1" header="0.5" footer="0.5"/>
  <pageSetup paperSize="9" scale="65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8B0F1-A522-4D3C-9876-0F80408D97C8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114" t="str">
        <f>算定書一覧表!B4</f>
        <v>図書館</v>
      </c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66</v>
      </c>
      <c r="D12" s="104"/>
      <c r="E12" s="61" t="s">
        <v>11</v>
      </c>
      <c r="F12" s="166">
        <f>TRUNC(C12*D12*0.85)</f>
        <v>0</v>
      </c>
      <c r="G12" s="81">
        <v>6162</v>
      </c>
      <c r="H12" s="104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186"/>
      <c r="B13" s="41">
        <v>5</v>
      </c>
      <c r="C13" s="26">
        <v>66</v>
      </c>
      <c r="D13" s="105"/>
      <c r="E13" s="61" t="s">
        <v>11</v>
      </c>
      <c r="F13" s="167">
        <f t="shared" ref="F13:F20" si="0">TRUNC(C13*D13*0.85)</f>
        <v>0</v>
      </c>
      <c r="G13" s="82">
        <v>5716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186"/>
      <c r="B14" s="41">
        <v>6</v>
      </c>
      <c r="C14" s="26">
        <v>66</v>
      </c>
      <c r="D14" s="105"/>
      <c r="E14" s="61" t="s">
        <v>11</v>
      </c>
      <c r="F14" s="166">
        <f t="shared" si="0"/>
        <v>0</v>
      </c>
      <c r="G14" s="81">
        <v>7564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186"/>
      <c r="B15" s="41">
        <v>7</v>
      </c>
      <c r="C15" s="26">
        <v>66</v>
      </c>
      <c r="D15" s="105"/>
      <c r="E15" s="61" t="s">
        <v>11</v>
      </c>
      <c r="F15" s="166">
        <f t="shared" si="0"/>
        <v>0</v>
      </c>
      <c r="G15" s="241"/>
      <c r="H15" s="206"/>
      <c r="I15" s="193"/>
      <c r="J15" s="96">
        <v>13316</v>
      </c>
      <c r="K15" s="111"/>
      <c r="L15" s="66">
        <f>TRUNC(J15*K15)</f>
        <v>0</v>
      </c>
      <c r="M15" s="68">
        <f>L15</f>
        <v>0</v>
      </c>
      <c r="N15" s="18">
        <f>INT(F15+M15)</f>
        <v>0</v>
      </c>
      <c r="O15" s="189"/>
    </row>
    <row r="16" spans="1:16" ht="20.100000000000001" customHeight="1" x14ac:dyDescent="0.2">
      <c r="A16" s="186"/>
      <c r="B16" s="41">
        <v>8</v>
      </c>
      <c r="C16" s="26">
        <v>66</v>
      </c>
      <c r="D16" s="105"/>
      <c r="E16" s="61" t="s">
        <v>11</v>
      </c>
      <c r="F16" s="166">
        <f t="shared" si="0"/>
        <v>0</v>
      </c>
      <c r="G16" s="242"/>
      <c r="H16" s="206"/>
      <c r="I16" s="194"/>
      <c r="J16" s="71">
        <v>13451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186"/>
      <c r="B17" s="41">
        <v>9</v>
      </c>
      <c r="C17" s="26">
        <v>66</v>
      </c>
      <c r="D17" s="105"/>
      <c r="E17" s="61" t="s">
        <v>11</v>
      </c>
      <c r="F17" s="166">
        <f t="shared" si="0"/>
        <v>0</v>
      </c>
      <c r="G17" s="243"/>
      <c r="H17" s="206"/>
      <c r="I17" s="195"/>
      <c r="J17" s="71">
        <v>10277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186"/>
      <c r="B18" s="41">
        <v>10</v>
      </c>
      <c r="C18" s="26">
        <v>66</v>
      </c>
      <c r="D18" s="105"/>
      <c r="E18" s="61" t="s">
        <v>11</v>
      </c>
      <c r="F18" s="166">
        <f t="shared" si="0"/>
        <v>0</v>
      </c>
      <c r="G18" s="81">
        <v>6835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186"/>
      <c r="B19" s="41">
        <v>11</v>
      </c>
      <c r="C19" s="26">
        <v>66</v>
      </c>
      <c r="D19" s="105"/>
      <c r="E19" s="61" t="s">
        <v>11</v>
      </c>
      <c r="F19" s="167">
        <f t="shared" si="0"/>
        <v>0</v>
      </c>
      <c r="G19" s="82">
        <v>7132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186"/>
      <c r="B20" s="41">
        <v>12</v>
      </c>
      <c r="C20" s="26">
        <v>66</v>
      </c>
      <c r="D20" s="105"/>
      <c r="E20" s="61" t="s">
        <v>11</v>
      </c>
      <c r="F20" s="166">
        <f t="shared" si="0"/>
        <v>0</v>
      </c>
      <c r="G20" s="81">
        <v>10154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187"/>
      <c r="B21" s="41">
        <v>1</v>
      </c>
      <c r="C21" s="26">
        <v>66</v>
      </c>
      <c r="D21" s="105"/>
      <c r="E21" s="61" t="s">
        <v>11</v>
      </c>
      <c r="F21" s="166">
        <f>TRUNC(C21*D21*0.85)</f>
        <v>0</v>
      </c>
      <c r="G21" s="81">
        <v>11158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187"/>
      <c r="B22" s="41">
        <v>2</v>
      </c>
      <c r="C22" s="26">
        <v>66</v>
      </c>
      <c r="D22" s="105"/>
      <c r="E22" s="61" t="s">
        <v>11</v>
      </c>
      <c r="F22" s="166">
        <f>TRUNC(C22*D22*0.85)</f>
        <v>0</v>
      </c>
      <c r="G22" s="81">
        <v>10304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188"/>
      <c r="B23" s="41">
        <v>3</v>
      </c>
      <c r="C23" s="26">
        <v>66</v>
      </c>
      <c r="D23" s="108"/>
      <c r="E23" s="70" t="s">
        <v>11</v>
      </c>
      <c r="F23" s="168">
        <f>TRUNC(C23*D23*0.85)</f>
        <v>0</v>
      </c>
      <c r="G23" s="83">
        <v>9364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74389</v>
      </c>
      <c r="H24" s="130"/>
      <c r="I24" s="86"/>
      <c r="J24" s="19">
        <f>SUM(J15:J17)</f>
        <v>37044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5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5">
    <mergeCell ref="I15:I17"/>
    <mergeCell ref="H15:H17"/>
    <mergeCell ref="G15:G17"/>
    <mergeCell ref="A4:N4"/>
    <mergeCell ref="A6:C6"/>
    <mergeCell ref="A8:B10"/>
    <mergeCell ref="C8:F8"/>
    <mergeCell ref="G8:M8"/>
    <mergeCell ref="N8:N10"/>
    <mergeCell ref="A12:A23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J12:J14"/>
    <mergeCell ref="K12:K14"/>
    <mergeCell ref="L12:L14"/>
    <mergeCell ref="L18:L23"/>
    <mergeCell ref="K18:K23"/>
    <mergeCell ref="J18:J23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CB55-4C42-448D-9491-5109169984D9}">
  <dimension ref="A1:U57"/>
  <sheetViews>
    <sheetView showGridLines="0" showZeros="0" view="pageBreakPreview" zoomScale="55" zoomScaleNormal="85" zoomScaleSheetLayoutView="55" workbookViewId="0">
      <selection activeCell="N15" activeCellId="3" sqref="D12:D23 H12:H23 K12:K23 N15:N17"/>
    </sheetView>
  </sheetViews>
  <sheetFormatPr defaultColWidth="9" defaultRowHeight="13.2" x14ac:dyDescent="0.2"/>
  <cols>
    <col min="1" max="1" width="4.77734375" style="2" customWidth="1"/>
    <col min="2" max="2" width="6.44140625" style="2" customWidth="1"/>
    <col min="3" max="3" width="11.109375" style="2" customWidth="1"/>
    <col min="4" max="4" width="12.109375" style="2" customWidth="1"/>
    <col min="5" max="5" width="11.109375" style="2" customWidth="1"/>
    <col min="6" max="6" width="15.109375" style="2" customWidth="1"/>
    <col min="7" max="7" width="11" style="2" customWidth="1"/>
    <col min="8" max="8" width="12" style="2" customWidth="1"/>
    <col min="9" max="10" width="11" style="2" customWidth="1"/>
    <col min="11" max="11" width="12" style="2" customWidth="1"/>
    <col min="12" max="13" width="11" style="2" customWidth="1"/>
    <col min="14" max="14" width="12" style="2" customWidth="1"/>
    <col min="15" max="15" width="11" style="2" customWidth="1"/>
    <col min="16" max="16" width="15.109375" style="2" customWidth="1"/>
    <col min="17" max="17" width="16" style="2" customWidth="1"/>
    <col min="18" max="18" width="3.6640625" style="2" customWidth="1"/>
    <col min="19" max="19" width="5.21875" style="2" customWidth="1"/>
    <col min="20" max="20" width="3.44140625" style="2" customWidth="1"/>
    <col min="21" max="21" width="10" style="2" customWidth="1"/>
    <col min="22" max="22" width="9" style="2"/>
    <col min="23" max="24" width="10.44140625" style="2" customWidth="1"/>
    <col min="25" max="16384" width="9" style="2"/>
  </cols>
  <sheetData>
    <row r="1" spans="1:18" ht="17.25" customHeight="1" x14ac:dyDescent="0.2"/>
    <row r="2" spans="1:18" ht="17.25" customHeight="1" x14ac:dyDescent="0.2"/>
    <row r="3" spans="1:18" ht="17.25" customHeight="1" x14ac:dyDescent="0.2">
      <c r="A3" s="3"/>
      <c r="B3" s="4"/>
      <c r="C3" s="4"/>
      <c r="D3" s="4"/>
      <c r="F3" s="4"/>
      <c r="H3" s="4"/>
      <c r="K3" s="4"/>
      <c r="N3" s="4"/>
    </row>
    <row r="4" spans="1:18" ht="17.25" customHeight="1" x14ac:dyDescent="0.2">
      <c r="A4" s="286" t="s">
        <v>17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39"/>
    </row>
    <row r="5" spans="1:18" ht="17.25" customHeight="1" x14ac:dyDescent="0.2">
      <c r="A5" s="5"/>
      <c r="B5" s="4"/>
      <c r="C5" s="4"/>
      <c r="D5" s="4"/>
      <c r="F5" s="4"/>
      <c r="G5" s="45"/>
      <c r="H5" s="45"/>
      <c r="I5" s="45"/>
      <c r="J5" s="45"/>
      <c r="K5" s="4"/>
      <c r="N5" s="4"/>
      <c r="O5" s="39"/>
      <c r="P5" s="39"/>
      <c r="Q5" s="39"/>
      <c r="R5" s="39"/>
    </row>
    <row r="6" spans="1:18" ht="17.25" customHeight="1" x14ac:dyDescent="0.2">
      <c r="A6" s="235" t="s">
        <v>44</v>
      </c>
      <c r="B6" s="236"/>
      <c r="C6" s="237"/>
      <c r="D6" s="139" t="str">
        <f>算定書一覧表!B31</f>
        <v>北部水源地</v>
      </c>
      <c r="E6" s="4"/>
      <c r="F6" s="4"/>
      <c r="H6" s="4"/>
      <c r="K6" s="4"/>
      <c r="N6" s="4"/>
      <c r="O6" s="21"/>
      <c r="P6" s="22"/>
      <c r="Q6" s="22"/>
      <c r="R6" s="21"/>
    </row>
    <row r="7" spans="1:18" ht="17.25" customHeight="1" x14ac:dyDescent="0.2">
      <c r="A7" s="5"/>
      <c r="B7" s="4"/>
      <c r="C7" s="4"/>
      <c r="D7" s="4"/>
      <c r="F7" s="4"/>
      <c r="H7" s="4"/>
      <c r="K7" s="4"/>
      <c r="N7" s="4"/>
    </row>
    <row r="8" spans="1:18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8"/>
      <c r="I8" s="228"/>
      <c r="J8" s="228"/>
      <c r="K8" s="228"/>
      <c r="L8" s="228"/>
      <c r="M8" s="228"/>
      <c r="N8" s="228"/>
      <c r="O8" s="228"/>
      <c r="P8" s="229"/>
      <c r="Q8" s="212" t="s">
        <v>38</v>
      </c>
      <c r="R8" s="211"/>
    </row>
    <row r="9" spans="1:18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9</v>
      </c>
      <c r="H9" s="223"/>
      <c r="I9" s="224"/>
      <c r="J9" s="225" t="s">
        <v>8</v>
      </c>
      <c r="K9" s="225"/>
      <c r="L9" s="225"/>
      <c r="M9" s="225" t="s">
        <v>10</v>
      </c>
      <c r="N9" s="225"/>
      <c r="O9" s="225"/>
      <c r="P9" s="226" t="s">
        <v>37</v>
      </c>
      <c r="Q9" s="213"/>
      <c r="R9" s="211"/>
    </row>
    <row r="10" spans="1:18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32</v>
      </c>
      <c r="J10" s="17" t="s">
        <v>13</v>
      </c>
      <c r="K10" s="34" t="s">
        <v>119</v>
      </c>
      <c r="L10" s="16" t="s">
        <v>33</v>
      </c>
      <c r="M10" s="17" t="s">
        <v>13</v>
      </c>
      <c r="N10" s="34" t="s">
        <v>120</v>
      </c>
      <c r="O10" s="16" t="s">
        <v>36</v>
      </c>
      <c r="P10" s="227"/>
      <c r="Q10" s="213"/>
      <c r="R10" s="30"/>
    </row>
    <row r="11" spans="1:18" ht="30" customHeight="1" thickBot="1" x14ac:dyDescent="0.25">
      <c r="A11" s="142" t="s">
        <v>3</v>
      </c>
      <c r="B11" s="7" t="s">
        <v>4</v>
      </c>
      <c r="C11" s="8" t="s">
        <v>47</v>
      </c>
      <c r="D11" s="25" t="s">
        <v>48</v>
      </c>
      <c r="E11" s="20"/>
      <c r="F11" s="234"/>
      <c r="G11" s="28" t="s">
        <v>20</v>
      </c>
      <c r="H11" s="25" t="s">
        <v>49</v>
      </c>
      <c r="I11" s="35" t="s">
        <v>23</v>
      </c>
      <c r="J11" s="36" t="s">
        <v>25</v>
      </c>
      <c r="K11" s="25" t="s">
        <v>49</v>
      </c>
      <c r="L11" s="35" t="s">
        <v>34</v>
      </c>
      <c r="M11" s="36" t="s">
        <v>35</v>
      </c>
      <c r="N11" s="44" t="s">
        <v>49</v>
      </c>
      <c r="O11" s="35" t="s">
        <v>50</v>
      </c>
      <c r="P11" s="60" t="s">
        <v>5</v>
      </c>
      <c r="Q11" s="9" t="s">
        <v>5</v>
      </c>
      <c r="R11" s="33"/>
    </row>
    <row r="12" spans="1:18" ht="20.100000000000001" customHeight="1" x14ac:dyDescent="0.2">
      <c r="A12" s="185" t="s">
        <v>104</v>
      </c>
      <c r="B12" s="41">
        <v>4</v>
      </c>
      <c r="C12" s="26">
        <v>85</v>
      </c>
      <c r="D12" s="104"/>
      <c r="E12" s="61" t="s">
        <v>6</v>
      </c>
      <c r="F12" s="166">
        <f>TRUNC(C12*D12*0.85)</f>
        <v>0</v>
      </c>
      <c r="G12" s="81">
        <v>22382</v>
      </c>
      <c r="H12" s="104"/>
      <c r="I12" s="66">
        <f>TRUNC(G12*H12)</f>
        <v>0</v>
      </c>
      <c r="J12" s="93">
        <v>22848</v>
      </c>
      <c r="K12" s="104"/>
      <c r="L12" s="67">
        <f>TRUNC(J12*K12)</f>
        <v>0</v>
      </c>
      <c r="M12" s="190"/>
      <c r="N12" s="190"/>
      <c r="O12" s="193"/>
      <c r="P12" s="68">
        <f>I12+L12+O12</f>
        <v>0</v>
      </c>
      <c r="Q12" s="18">
        <f>INT(F12+P12)</f>
        <v>0</v>
      </c>
      <c r="R12" s="189"/>
    </row>
    <row r="13" spans="1:18" ht="20.100000000000001" customHeight="1" x14ac:dyDescent="0.2">
      <c r="A13" s="256"/>
      <c r="B13" s="41">
        <v>5</v>
      </c>
      <c r="C13" s="26">
        <v>85</v>
      </c>
      <c r="D13" s="105"/>
      <c r="E13" s="61" t="s">
        <v>6</v>
      </c>
      <c r="F13" s="166">
        <f t="shared" ref="F13:F20" si="0">TRUNC(C13*D13*0.85)</f>
        <v>0</v>
      </c>
      <c r="G13" s="81">
        <v>24277</v>
      </c>
      <c r="H13" s="106"/>
      <c r="I13" s="66">
        <f t="shared" ref="I13:I23" si="1">TRUNC(G13*H13)</f>
        <v>0</v>
      </c>
      <c r="J13" s="93">
        <v>19185</v>
      </c>
      <c r="K13" s="106"/>
      <c r="L13" s="67">
        <f t="shared" ref="L13:L23" si="2">TRUNC(J13*K13)</f>
        <v>0</v>
      </c>
      <c r="M13" s="191"/>
      <c r="N13" s="191"/>
      <c r="O13" s="194"/>
      <c r="P13" s="68">
        <f>I13+L13+O13</f>
        <v>0</v>
      </c>
      <c r="Q13" s="18">
        <f t="shared" ref="Q13:Q23" si="3">INT(F13+P13)</f>
        <v>0</v>
      </c>
      <c r="R13" s="189"/>
    </row>
    <row r="14" spans="1:18" ht="20.100000000000001" customHeight="1" thickBot="1" x14ac:dyDescent="0.25">
      <c r="A14" s="256"/>
      <c r="B14" s="41">
        <v>6</v>
      </c>
      <c r="C14" s="26">
        <v>85</v>
      </c>
      <c r="D14" s="105"/>
      <c r="E14" s="61" t="s">
        <v>6</v>
      </c>
      <c r="F14" s="166">
        <f t="shared" si="0"/>
        <v>0</v>
      </c>
      <c r="G14" s="81">
        <v>20364</v>
      </c>
      <c r="H14" s="106"/>
      <c r="I14" s="66">
        <f t="shared" si="1"/>
        <v>0</v>
      </c>
      <c r="J14" s="93">
        <v>22958</v>
      </c>
      <c r="K14" s="106"/>
      <c r="L14" s="67">
        <f t="shared" si="2"/>
        <v>0</v>
      </c>
      <c r="M14" s="192"/>
      <c r="N14" s="244"/>
      <c r="O14" s="195"/>
      <c r="P14" s="68">
        <f t="shared" ref="P14:P23" si="4">I14+L14+O14</f>
        <v>0</v>
      </c>
      <c r="Q14" s="100">
        <f t="shared" si="3"/>
        <v>0</v>
      </c>
      <c r="R14" s="189"/>
    </row>
    <row r="15" spans="1:18" ht="20.100000000000001" customHeight="1" x14ac:dyDescent="0.2">
      <c r="A15" s="256"/>
      <c r="B15" s="41">
        <v>7</v>
      </c>
      <c r="C15" s="26">
        <v>85</v>
      </c>
      <c r="D15" s="105"/>
      <c r="E15" s="61" t="s">
        <v>6</v>
      </c>
      <c r="F15" s="166">
        <f t="shared" si="0"/>
        <v>0</v>
      </c>
      <c r="G15" s="81">
        <v>21880</v>
      </c>
      <c r="H15" s="106"/>
      <c r="I15" s="66">
        <f>TRUNC(G15*H15)</f>
        <v>0</v>
      </c>
      <c r="J15" s="93">
        <v>13317</v>
      </c>
      <c r="K15" s="106"/>
      <c r="L15" s="67">
        <f>TRUNC(J15*K15)</f>
        <v>0</v>
      </c>
      <c r="M15" s="96">
        <v>11322</v>
      </c>
      <c r="N15" s="111"/>
      <c r="O15" s="67">
        <f t="shared" ref="O15:O17" si="5">TRUNC(M15*N15)</f>
        <v>0</v>
      </c>
      <c r="P15" s="68">
        <f>I15+L15+O15</f>
        <v>0</v>
      </c>
      <c r="Q15" s="18">
        <f t="shared" si="3"/>
        <v>0</v>
      </c>
      <c r="R15" s="189"/>
    </row>
    <row r="16" spans="1:18" ht="20.100000000000001" customHeight="1" x14ac:dyDescent="0.2">
      <c r="A16" s="256"/>
      <c r="B16" s="41">
        <v>8</v>
      </c>
      <c r="C16" s="26">
        <v>85</v>
      </c>
      <c r="D16" s="105"/>
      <c r="E16" s="61" t="s">
        <v>6</v>
      </c>
      <c r="F16" s="166">
        <f t="shared" si="0"/>
        <v>0</v>
      </c>
      <c r="G16" s="81">
        <v>24214</v>
      </c>
      <c r="H16" s="106"/>
      <c r="I16" s="66">
        <f t="shared" si="1"/>
        <v>0</v>
      </c>
      <c r="J16" s="93">
        <v>13089</v>
      </c>
      <c r="K16" s="106"/>
      <c r="L16" s="67">
        <f t="shared" si="2"/>
        <v>0</v>
      </c>
      <c r="M16" s="95">
        <v>12040</v>
      </c>
      <c r="N16" s="105"/>
      <c r="O16" s="67">
        <f t="shared" si="5"/>
        <v>0</v>
      </c>
      <c r="P16" s="68">
        <f>I16+L16+O16</f>
        <v>0</v>
      </c>
      <c r="Q16" s="18">
        <f>INT(F16+P16)</f>
        <v>0</v>
      </c>
      <c r="R16" s="189"/>
    </row>
    <row r="17" spans="1:21" ht="20.100000000000001" customHeight="1" thickBot="1" x14ac:dyDescent="0.25">
      <c r="A17" s="256"/>
      <c r="B17" s="41">
        <v>9</v>
      </c>
      <c r="C17" s="26">
        <v>85</v>
      </c>
      <c r="D17" s="105"/>
      <c r="E17" s="61" t="s">
        <v>11</v>
      </c>
      <c r="F17" s="166">
        <f t="shared" si="0"/>
        <v>0</v>
      </c>
      <c r="G17" s="81">
        <v>18817</v>
      </c>
      <c r="H17" s="106"/>
      <c r="I17" s="66">
        <f t="shared" si="1"/>
        <v>0</v>
      </c>
      <c r="J17" s="93">
        <v>10188</v>
      </c>
      <c r="K17" s="106"/>
      <c r="L17" s="67">
        <f t="shared" si="2"/>
        <v>0</v>
      </c>
      <c r="M17" s="95">
        <v>9079</v>
      </c>
      <c r="N17" s="108"/>
      <c r="O17" s="67">
        <f t="shared" si="5"/>
        <v>0</v>
      </c>
      <c r="P17" s="68">
        <f>I17+L17+O17</f>
        <v>0</v>
      </c>
      <c r="Q17" s="18">
        <f t="shared" si="3"/>
        <v>0</v>
      </c>
      <c r="R17" s="189"/>
      <c r="T17" s="10"/>
    </row>
    <row r="18" spans="1:21" ht="20.100000000000001" customHeight="1" x14ac:dyDescent="0.2">
      <c r="A18" s="256"/>
      <c r="B18" s="41">
        <v>10</v>
      </c>
      <c r="C18" s="26">
        <v>85</v>
      </c>
      <c r="D18" s="105"/>
      <c r="E18" s="61" t="s">
        <v>11</v>
      </c>
      <c r="F18" s="166">
        <f t="shared" si="0"/>
        <v>0</v>
      </c>
      <c r="G18" s="81">
        <v>17430</v>
      </c>
      <c r="H18" s="106"/>
      <c r="I18" s="66">
        <f>TRUNC(G18*H18)</f>
        <v>0</v>
      </c>
      <c r="J18" s="165">
        <v>19212</v>
      </c>
      <c r="K18" s="106"/>
      <c r="L18" s="67">
        <f t="shared" si="2"/>
        <v>0</v>
      </c>
      <c r="M18" s="238"/>
      <c r="N18" s="250"/>
      <c r="O18" s="271">
        <f>TRUNC(M19*N19)</f>
        <v>0</v>
      </c>
      <c r="P18" s="68">
        <f>I18+L18</f>
        <v>0</v>
      </c>
      <c r="Q18" s="18">
        <f>INT(F18+P18)</f>
        <v>0</v>
      </c>
      <c r="R18" s="189"/>
    </row>
    <row r="19" spans="1:21" ht="20.100000000000001" customHeight="1" x14ac:dyDescent="0.2">
      <c r="A19" s="256"/>
      <c r="B19" s="41">
        <v>11</v>
      </c>
      <c r="C19" s="26">
        <v>85</v>
      </c>
      <c r="D19" s="105"/>
      <c r="E19" s="61" t="s">
        <v>6</v>
      </c>
      <c r="F19" s="166">
        <f t="shared" si="0"/>
        <v>0</v>
      </c>
      <c r="G19" s="81">
        <v>20300</v>
      </c>
      <c r="H19" s="106"/>
      <c r="I19" s="66">
        <f t="shared" si="1"/>
        <v>0</v>
      </c>
      <c r="J19" s="93">
        <v>20713</v>
      </c>
      <c r="K19" s="106"/>
      <c r="L19" s="67">
        <f>TRUNC(J19*K19)</f>
        <v>0</v>
      </c>
      <c r="M19" s="239"/>
      <c r="N19" s="206"/>
      <c r="O19" s="272"/>
      <c r="P19" s="68">
        <f>I19+L19+O18</f>
        <v>0</v>
      </c>
      <c r="Q19" s="18">
        <f>INT(F19+P19)</f>
        <v>0</v>
      </c>
      <c r="R19" s="189"/>
    </row>
    <row r="20" spans="1:21" ht="20.100000000000001" customHeight="1" x14ac:dyDescent="0.2">
      <c r="A20" s="256"/>
      <c r="B20" s="41">
        <v>12</v>
      </c>
      <c r="C20" s="26">
        <v>85</v>
      </c>
      <c r="D20" s="105"/>
      <c r="E20" s="61" t="s">
        <v>6</v>
      </c>
      <c r="F20" s="167">
        <f t="shared" si="0"/>
        <v>0</v>
      </c>
      <c r="G20" s="81">
        <v>22077</v>
      </c>
      <c r="H20" s="106"/>
      <c r="I20" s="66">
        <f t="shared" si="1"/>
        <v>0</v>
      </c>
      <c r="J20" s="96">
        <v>21126</v>
      </c>
      <c r="K20" s="106"/>
      <c r="L20" s="67">
        <f t="shared" si="2"/>
        <v>0</v>
      </c>
      <c r="M20" s="239"/>
      <c r="N20" s="206"/>
      <c r="O20" s="272"/>
      <c r="P20" s="68">
        <f>I20+L20+O20</f>
        <v>0</v>
      </c>
      <c r="Q20" s="18">
        <f t="shared" si="3"/>
        <v>0</v>
      </c>
      <c r="R20" s="140"/>
      <c r="T20" s="10"/>
    </row>
    <row r="21" spans="1:21" ht="20.100000000000001" customHeight="1" x14ac:dyDescent="0.2">
      <c r="A21" s="257"/>
      <c r="B21" s="41">
        <v>1</v>
      </c>
      <c r="C21" s="26">
        <v>85</v>
      </c>
      <c r="D21" s="105"/>
      <c r="E21" s="61" t="s">
        <v>6</v>
      </c>
      <c r="F21" s="166">
        <f>TRUNC(C21*D21*0.85)</f>
        <v>0</v>
      </c>
      <c r="G21" s="81">
        <v>23275</v>
      </c>
      <c r="H21" s="106"/>
      <c r="I21" s="66">
        <f t="shared" si="1"/>
        <v>0</v>
      </c>
      <c r="J21" s="96">
        <v>20608</v>
      </c>
      <c r="K21" s="106"/>
      <c r="L21" s="67">
        <f t="shared" si="2"/>
        <v>0</v>
      </c>
      <c r="M21" s="239"/>
      <c r="N21" s="206"/>
      <c r="O21" s="272"/>
      <c r="P21" s="68">
        <f t="shared" si="4"/>
        <v>0</v>
      </c>
      <c r="Q21" s="100">
        <f t="shared" si="3"/>
        <v>0</v>
      </c>
      <c r="R21" s="140"/>
    </row>
    <row r="22" spans="1:21" ht="20.100000000000001" customHeight="1" x14ac:dyDescent="0.2">
      <c r="A22" s="257"/>
      <c r="B22" s="41">
        <v>2</v>
      </c>
      <c r="C22" s="26">
        <v>85</v>
      </c>
      <c r="D22" s="105"/>
      <c r="E22" s="61" t="s">
        <v>6</v>
      </c>
      <c r="F22" s="166">
        <f>TRUNC(C22*D22*0.85)</f>
        <v>0</v>
      </c>
      <c r="G22" s="81">
        <v>20293</v>
      </c>
      <c r="H22" s="106"/>
      <c r="I22" s="66">
        <f t="shared" si="1"/>
        <v>0</v>
      </c>
      <c r="J22" s="94">
        <v>20241</v>
      </c>
      <c r="K22" s="106"/>
      <c r="L22" s="67">
        <f t="shared" si="2"/>
        <v>0</v>
      </c>
      <c r="M22" s="239"/>
      <c r="N22" s="206"/>
      <c r="O22" s="272"/>
      <c r="P22" s="68">
        <f t="shared" si="4"/>
        <v>0</v>
      </c>
      <c r="Q22" s="18">
        <f t="shared" si="3"/>
        <v>0</v>
      </c>
      <c r="R22" s="140"/>
    </row>
    <row r="23" spans="1:21" ht="20.100000000000001" customHeight="1" thickBot="1" x14ac:dyDescent="0.25">
      <c r="A23" s="258"/>
      <c r="B23" s="41">
        <v>3</v>
      </c>
      <c r="C23" s="26">
        <v>85</v>
      </c>
      <c r="D23" s="108"/>
      <c r="E23" s="70" t="s">
        <v>6</v>
      </c>
      <c r="F23" s="169">
        <f>TRUNC(C23*D23*0.85)</f>
        <v>0</v>
      </c>
      <c r="G23" s="83">
        <v>22276</v>
      </c>
      <c r="H23" s="108"/>
      <c r="I23" s="98">
        <f t="shared" si="1"/>
        <v>0</v>
      </c>
      <c r="J23" s="97">
        <v>23141</v>
      </c>
      <c r="K23" s="108"/>
      <c r="L23" s="67">
        <f t="shared" si="2"/>
        <v>0</v>
      </c>
      <c r="M23" s="240"/>
      <c r="N23" s="207"/>
      <c r="O23" s="273"/>
      <c r="P23" s="68">
        <f t="shared" si="4"/>
        <v>0</v>
      </c>
      <c r="Q23" s="29">
        <f t="shared" si="3"/>
        <v>0</v>
      </c>
      <c r="R23" s="140"/>
    </row>
    <row r="24" spans="1:21" ht="47.25" customHeight="1" thickTop="1" thickBot="1" x14ac:dyDescent="0.25">
      <c r="A24" s="11" t="s">
        <v>7</v>
      </c>
      <c r="B24" s="12"/>
      <c r="C24" s="13"/>
      <c r="D24" s="141"/>
      <c r="E24" s="69"/>
      <c r="F24" s="99"/>
      <c r="G24" s="19">
        <f>SUM(G12:G23)</f>
        <v>257585</v>
      </c>
      <c r="H24" s="141"/>
      <c r="I24" s="14"/>
      <c r="J24" s="19">
        <f>SUM(J12:J23)</f>
        <v>226626</v>
      </c>
      <c r="K24" s="141"/>
      <c r="L24" s="14"/>
      <c r="M24" s="19">
        <f>SUM(M12:M19)</f>
        <v>32441</v>
      </c>
      <c r="N24" s="141"/>
      <c r="O24" s="14"/>
      <c r="P24" s="62"/>
      <c r="Q24" s="84">
        <f>SUM(Q12:Q23)</f>
        <v>0</v>
      </c>
      <c r="R24" s="32"/>
    </row>
    <row r="25" spans="1:21" ht="47.25" customHeight="1" thickTop="1" thickBot="1" x14ac:dyDescent="0.25">
      <c r="A25" s="54"/>
      <c r="C25" s="140"/>
      <c r="D25" s="140"/>
      <c r="E25" s="140"/>
      <c r="F25" s="140"/>
      <c r="G25" s="57"/>
      <c r="H25" s="140"/>
      <c r="I25" s="56"/>
      <c r="J25" s="57"/>
      <c r="K25" s="140"/>
      <c r="L25" s="56"/>
      <c r="M25" s="57"/>
      <c r="N25" s="140"/>
      <c r="O25" s="56"/>
      <c r="P25" s="56"/>
      <c r="Q25" s="102"/>
      <c r="R25" s="58"/>
      <c r="S25" s="59"/>
    </row>
    <row r="26" spans="1:21" ht="45" customHeight="1" thickTop="1" thickBot="1" x14ac:dyDescent="0.25">
      <c r="A26" s="133"/>
      <c r="B26" s="134"/>
      <c r="D26" s="140"/>
      <c r="E26" s="140"/>
      <c r="F26" s="140"/>
      <c r="G26" s="57"/>
      <c r="H26" s="140"/>
      <c r="I26" s="57"/>
      <c r="N26" s="56"/>
      <c r="O26" s="56"/>
      <c r="P26" s="113" t="s">
        <v>121</v>
      </c>
      <c r="Q26" s="84">
        <f>Q24</f>
        <v>0</v>
      </c>
      <c r="S26" s="59"/>
    </row>
    <row r="27" spans="1:21" ht="15.75" customHeight="1" x14ac:dyDescent="0.2">
      <c r="A27" s="133"/>
      <c r="B27" s="135"/>
      <c r="I27" s="63"/>
      <c r="J27" s="87"/>
      <c r="K27" s="88"/>
      <c r="L27" s="89"/>
      <c r="M27" s="90"/>
      <c r="N27" s="54"/>
      <c r="O27" s="127" t="s">
        <v>122</v>
      </c>
      <c r="P27" s="127"/>
      <c r="Q27" s="75"/>
      <c r="S27" s="31"/>
      <c r="U27" s="24"/>
    </row>
    <row r="28" spans="1:21" s="1" customFormat="1" ht="13.5" customHeight="1" x14ac:dyDescent="0.2">
      <c r="A28" s="133"/>
      <c r="B28" s="133"/>
      <c r="I28" s="64"/>
      <c r="J28" s="76"/>
      <c r="K28" s="77"/>
      <c r="L28" s="63"/>
      <c r="M28" s="63"/>
      <c r="N28" s="78"/>
      <c r="O28" s="128" t="s">
        <v>124</v>
      </c>
      <c r="P28" s="132"/>
      <c r="Q28" s="78"/>
    </row>
    <row r="29" spans="1:21" s="42" customFormat="1" ht="18" customHeight="1" x14ac:dyDescent="0.2">
      <c r="A29" s="133"/>
      <c r="B29" s="133"/>
      <c r="D29" s="48"/>
      <c r="E29" s="48"/>
      <c r="F29" s="48"/>
      <c r="I29" s="65"/>
      <c r="J29" s="65"/>
      <c r="K29" s="79"/>
      <c r="L29" s="64"/>
      <c r="M29" s="64"/>
      <c r="N29" s="78"/>
      <c r="Q29" s="78"/>
    </row>
    <row r="30" spans="1:21" s="42" customFormat="1" ht="18" customHeight="1" x14ac:dyDescent="0.2">
      <c r="B30" s="52"/>
      <c r="D30" s="49"/>
      <c r="E30" s="49"/>
      <c r="F30" s="49"/>
      <c r="I30" s="65"/>
      <c r="J30" s="91"/>
      <c r="K30" s="92"/>
      <c r="L30" s="65"/>
      <c r="M30" s="65"/>
      <c r="N30" s="78"/>
    </row>
    <row r="31" spans="1:21" s="42" customFormat="1" ht="21" customHeight="1" x14ac:dyDescent="0.2">
      <c r="B31" s="80"/>
      <c r="D31" s="53"/>
      <c r="E31" s="53"/>
      <c r="F31" s="53"/>
      <c r="G31" s="53"/>
      <c r="H31" s="53"/>
      <c r="I31" s="49"/>
      <c r="T31" s="50"/>
    </row>
    <row r="32" spans="1:21" s="42" customFormat="1" ht="18" customHeight="1" x14ac:dyDescent="0.2">
      <c r="B32" s="46"/>
      <c r="D32" s="49"/>
      <c r="E32" s="49"/>
      <c r="F32" s="49"/>
    </row>
    <row r="33" spans="1:17" s="42" customFormat="1" ht="18" customHeight="1" x14ac:dyDescent="0.2">
      <c r="A33" s="51"/>
      <c r="B33" s="46"/>
      <c r="D33" s="49"/>
      <c r="E33" s="49"/>
      <c r="F33" s="49"/>
    </row>
    <row r="34" spans="1:17" s="42" customFormat="1" ht="21" customHeight="1" x14ac:dyDescent="0.2">
      <c r="D34" s="43"/>
      <c r="E34" s="43"/>
      <c r="F34" s="43"/>
    </row>
    <row r="35" spans="1:17" s="51" customFormat="1" ht="18.75" customHeight="1" x14ac:dyDescent="0.2">
      <c r="D35" s="43"/>
      <c r="E35" s="43"/>
      <c r="F35" s="43"/>
    </row>
    <row r="36" spans="1:17" s="1" customFormat="1" ht="18" customHeight="1" x14ac:dyDescent="0.2">
      <c r="B36" s="2"/>
      <c r="C36" s="38"/>
      <c r="D36" s="38"/>
      <c r="E36" s="38"/>
      <c r="F36" s="38"/>
      <c r="G36" s="38"/>
      <c r="H36" s="38"/>
      <c r="Q36" s="2"/>
    </row>
    <row r="37" spans="1:17" s="1" customFormat="1" ht="18" customHeight="1" x14ac:dyDescent="0.2">
      <c r="B37" s="2"/>
      <c r="C37" s="38"/>
      <c r="D37" s="38"/>
      <c r="E37" s="38"/>
      <c r="F37" s="38"/>
      <c r="G37" s="38"/>
      <c r="H37" s="38"/>
      <c r="Q37" s="2"/>
    </row>
    <row r="38" spans="1:17" s="1" customFormat="1" ht="18" customHeight="1" x14ac:dyDescent="0.2">
      <c r="B38" s="2"/>
      <c r="C38" s="38"/>
      <c r="D38" s="38"/>
      <c r="E38" s="38"/>
      <c r="F38" s="38"/>
      <c r="G38" s="38"/>
      <c r="H38" s="38"/>
      <c r="Q38" s="2"/>
    </row>
    <row r="39" spans="1:17" s="1" customFormat="1" ht="18" customHeight="1" x14ac:dyDescent="0.2">
      <c r="B39" s="2"/>
      <c r="C39" s="38"/>
      <c r="D39" s="38"/>
      <c r="E39" s="38"/>
      <c r="F39" s="38"/>
      <c r="G39" s="38"/>
      <c r="H39" s="38"/>
      <c r="Q39" s="2"/>
    </row>
    <row r="40" spans="1:17" s="1" customFormat="1" ht="18" customHeight="1" x14ac:dyDescent="0.2">
      <c r="B40" s="2"/>
      <c r="C40" s="38"/>
      <c r="D40" s="38"/>
      <c r="E40" s="38"/>
      <c r="F40" s="38"/>
      <c r="G40" s="38"/>
      <c r="H40" s="38"/>
      <c r="Q40" s="2"/>
    </row>
    <row r="41" spans="1:17" s="1" customFormat="1" ht="18" customHeight="1" x14ac:dyDescent="0.2">
      <c r="B41" s="2"/>
      <c r="C41" s="38"/>
      <c r="D41" s="38"/>
      <c r="E41" s="38"/>
      <c r="F41" s="38"/>
      <c r="G41" s="38"/>
      <c r="H41" s="38"/>
      <c r="Q41" s="2"/>
    </row>
    <row r="42" spans="1:17" s="1" customFormat="1" ht="18" customHeight="1" x14ac:dyDescent="0.2">
      <c r="B42" s="2"/>
      <c r="C42" s="38"/>
      <c r="D42" s="38"/>
      <c r="E42" s="38"/>
      <c r="F42" s="38"/>
      <c r="G42" s="38"/>
      <c r="H42" s="38"/>
      <c r="Q42" s="2"/>
    </row>
    <row r="43" spans="1:17" s="1" customFormat="1" ht="18" customHeight="1" x14ac:dyDescent="0.2">
      <c r="B43" s="2"/>
      <c r="C43" s="38"/>
      <c r="D43" s="38"/>
      <c r="E43" s="38"/>
      <c r="F43" s="38"/>
      <c r="G43" s="38"/>
      <c r="H43" s="38"/>
      <c r="Q43" s="2"/>
    </row>
    <row r="44" spans="1:17" s="1" customFormat="1" ht="18" customHeight="1" x14ac:dyDescent="0.2">
      <c r="B44" s="2"/>
      <c r="C44" s="38"/>
      <c r="D44" s="38"/>
      <c r="E44" s="38"/>
      <c r="F44" s="38"/>
      <c r="G44" s="38"/>
      <c r="H44" s="38"/>
      <c r="Q44" s="2"/>
    </row>
    <row r="45" spans="1:17" s="1" customFormat="1" ht="18" customHeight="1" x14ac:dyDescent="0.2">
      <c r="B45" s="2"/>
      <c r="C45" s="38"/>
      <c r="D45" s="38"/>
      <c r="E45" s="38"/>
      <c r="F45" s="38"/>
      <c r="G45" s="38"/>
      <c r="H45" s="38"/>
      <c r="Q45" s="2"/>
    </row>
    <row r="46" spans="1:17" s="1" customFormat="1" ht="18" customHeight="1" x14ac:dyDescent="0.2">
      <c r="B46" s="2"/>
      <c r="C46" s="38"/>
      <c r="D46" s="38"/>
      <c r="E46" s="38"/>
      <c r="F46" s="38"/>
      <c r="G46" s="38"/>
      <c r="H46" s="38"/>
      <c r="Q46" s="2"/>
    </row>
    <row r="47" spans="1:17" s="1" customFormat="1" ht="18" customHeight="1" x14ac:dyDescent="0.2">
      <c r="B47" s="2"/>
      <c r="C47" s="38"/>
      <c r="D47" s="38"/>
      <c r="E47" s="38"/>
      <c r="F47" s="38"/>
      <c r="G47" s="38"/>
      <c r="H47" s="38"/>
      <c r="Q47" s="2"/>
    </row>
    <row r="48" spans="1:17" s="1" customFormat="1" ht="18" customHeight="1" x14ac:dyDescent="0.2">
      <c r="B48" s="2"/>
      <c r="C48" s="38"/>
      <c r="D48" s="38"/>
      <c r="E48" s="38"/>
      <c r="F48" s="38"/>
      <c r="G48" s="38"/>
      <c r="H48" s="38"/>
      <c r="Q48" s="2"/>
    </row>
    <row r="49" spans="1:17" s="1" customFormat="1" ht="18" customHeight="1" x14ac:dyDescent="0.2">
      <c r="B49" s="2"/>
      <c r="C49" s="38"/>
      <c r="D49" s="38"/>
      <c r="E49" s="38"/>
      <c r="F49" s="38"/>
      <c r="G49" s="38"/>
      <c r="H49" s="38"/>
      <c r="Q49" s="2"/>
    </row>
    <row r="50" spans="1:17" s="1" customFormat="1" ht="18" customHeight="1" x14ac:dyDescent="0.2">
      <c r="B50" s="2"/>
      <c r="C50" s="38"/>
      <c r="D50" s="38"/>
      <c r="E50" s="38"/>
      <c r="F50" s="38"/>
      <c r="G50" s="38"/>
      <c r="H50" s="38"/>
      <c r="Q50" s="2"/>
    </row>
    <row r="51" spans="1:17" s="1" customFormat="1" ht="18" customHeight="1" x14ac:dyDescent="0.2">
      <c r="B51" s="2"/>
      <c r="C51" s="38"/>
      <c r="D51" s="38"/>
      <c r="E51" s="38"/>
      <c r="F51" s="38"/>
      <c r="G51" s="38"/>
      <c r="H51" s="38"/>
      <c r="Q51" s="2"/>
    </row>
    <row r="52" spans="1:17" s="1" customFormat="1" ht="18" customHeight="1" x14ac:dyDescent="0.2">
      <c r="B52" s="2"/>
      <c r="C52" s="38"/>
      <c r="D52" s="38"/>
      <c r="E52" s="38"/>
      <c r="F52" s="38"/>
      <c r="G52" s="38"/>
      <c r="H52" s="38"/>
      <c r="Q52" s="2"/>
    </row>
    <row r="53" spans="1:17" s="37" customFormat="1" ht="20.100000000000001" customHeight="1" x14ac:dyDescent="0.2">
      <c r="A53" s="288" t="s">
        <v>14</v>
      </c>
      <c r="B53" s="288"/>
      <c r="C53" s="288"/>
      <c r="D53" s="288"/>
      <c r="E53" s="288"/>
      <c r="F53" s="288"/>
      <c r="G53" s="288"/>
      <c r="H53" s="288"/>
      <c r="I53" s="288"/>
      <c r="J53" s="288"/>
      <c r="M53" s="23"/>
      <c r="N53" s="40"/>
      <c r="Q53" s="2"/>
    </row>
    <row r="54" spans="1:17" s="37" customFormat="1" ht="20.100000000000001" customHeight="1" x14ac:dyDescent="0.2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Q54" s="2"/>
    </row>
    <row r="55" spans="1:17" s="37" customFormat="1" ht="20.100000000000001" customHeight="1" x14ac:dyDescent="0.2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Q55" s="2"/>
    </row>
    <row r="56" spans="1:17" s="37" customFormat="1" ht="20.100000000000001" customHeight="1" x14ac:dyDescent="0.2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Q56" s="2"/>
    </row>
    <row r="57" spans="1:17" ht="14.4" x14ac:dyDescent="0.2">
      <c r="B57" s="10" t="s">
        <v>12</v>
      </c>
    </row>
  </sheetData>
  <sheetProtection sheet="1" selectLockedCells="1"/>
  <mergeCells count="24">
    <mergeCell ref="A4:Q4"/>
    <mergeCell ref="A6:C6"/>
    <mergeCell ref="A8:B10"/>
    <mergeCell ref="C8:F8"/>
    <mergeCell ref="G8:P8"/>
    <mergeCell ref="Q8:Q10"/>
    <mergeCell ref="C9:C10"/>
    <mergeCell ref="D9:D10"/>
    <mergeCell ref="E9:E10"/>
    <mergeCell ref="F9:F11"/>
    <mergeCell ref="G9:I9"/>
    <mergeCell ref="A53:J56"/>
    <mergeCell ref="A12:A23"/>
    <mergeCell ref="R12:R19"/>
    <mergeCell ref="R8:R9"/>
    <mergeCell ref="J9:L9"/>
    <mergeCell ref="M9:O9"/>
    <mergeCell ref="P9:P10"/>
    <mergeCell ref="O18:O23"/>
    <mergeCell ref="N18:N23"/>
    <mergeCell ref="M18:M23"/>
    <mergeCell ref="O12:O14"/>
    <mergeCell ref="N12:N14"/>
    <mergeCell ref="M12:M14"/>
  </mergeCells>
  <phoneticPr fontId="5"/>
  <pageMargins left="1" right="1" top="1" bottom="1" header="0.5" footer="0.5"/>
  <pageSetup paperSize="9" scale="65" orientation="landscape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8C86-A209-4ED0-815F-97D3EB2C9EAF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114" t="str">
        <f>算定書一覧表!B5</f>
        <v>教育センター</v>
      </c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23</v>
      </c>
      <c r="D12" s="104"/>
      <c r="E12" s="61" t="s">
        <v>11</v>
      </c>
      <c r="F12" s="166">
        <f>TRUNC(C12*D12*0.85)</f>
        <v>0</v>
      </c>
      <c r="G12" s="81">
        <v>1479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186"/>
      <c r="B13" s="41">
        <v>5</v>
      </c>
      <c r="C13" s="26">
        <v>23</v>
      </c>
      <c r="D13" s="105"/>
      <c r="E13" s="61" t="s">
        <v>11</v>
      </c>
      <c r="F13" s="167">
        <f t="shared" ref="F13:F20" si="0">TRUNC(C13*D13*0.85)</f>
        <v>0</v>
      </c>
      <c r="G13" s="82">
        <v>1544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186"/>
      <c r="B14" s="41">
        <v>6</v>
      </c>
      <c r="C14" s="26">
        <v>23</v>
      </c>
      <c r="D14" s="105"/>
      <c r="E14" s="61" t="s">
        <v>11</v>
      </c>
      <c r="F14" s="166">
        <f t="shared" si="0"/>
        <v>0</v>
      </c>
      <c r="G14" s="81">
        <v>1502</v>
      </c>
      <c r="H14" s="108"/>
      <c r="I14" s="66">
        <f>TRUNC(G14*H14)</f>
        <v>0</v>
      </c>
      <c r="J14" s="192"/>
      <c r="K14" s="244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186"/>
      <c r="B15" s="41">
        <v>7</v>
      </c>
      <c r="C15" s="26">
        <v>23</v>
      </c>
      <c r="D15" s="105"/>
      <c r="E15" s="61" t="s">
        <v>11</v>
      </c>
      <c r="F15" s="166">
        <f t="shared" si="0"/>
        <v>0</v>
      </c>
      <c r="G15" s="241"/>
      <c r="H15" s="206"/>
      <c r="I15" s="193"/>
      <c r="J15" s="71">
        <v>1371</v>
      </c>
      <c r="K15" s="111"/>
      <c r="L15" s="67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186"/>
      <c r="B16" s="41">
        <v>8</v>
      </c>
      <c r="C16" s="26">
        <v>23</v>
      </c>
      <c r="D16" s="105"/>
      <c r="E16" s="61" t="s">
        <v>11</v>
      </c>
      <c r="F16" s="166">
        <f t="shared" si="0"/>
        <v>0</v>
      </c>
      <c r="G16" s="242"/>
      <c r="H16" s="206"/>
      <c r="I16" s="194"/>
      <c r="J16" s="71">
        <v>1154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186"/>
      <c r="B17" s="41">
        <v>9</v>
      </c>
      <c r="C17" s="26">
        <v>23</v>
      </c>
      <c r="D17" s="105"/>
      <c r="E17" s="61" t="s">
        <v>11</v>
      </c>
      <c r="F17" s="166">
        <f t="shared" si="0"/>
        <v>0</v>
      </c>
      <c r="G17" s="243"/>
      <c r="H17" s="206"/>
      <c r="I17" s="195"/>
      <c r="J17" s="71">
        <v>968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186"/>
      <c r="B18" s="41">
        <v>10</v>
      </c>
      <c r="C18" s="26">
        <v>23</v>
      </c>
      <c r="D18" s="105"/>
      <c r="E18" s="61" t="s">
        <v>11</v>
      </c>
      <c r="F18" s="166">
        <f t="shared" si="0"/>
        <v>0</v>
      </c>
      <c r="G18" s="81">
        <v>1274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186"/>
      <c r="B19" s="41">
        <v>11</v>
      </c>
      <c r="C19" s="26">
        <v>23</v>
      </c>
      <c r="D19" s="105"/>
      <c r="E19" s="61" t="s">
        <v>11</v>
      </c>
      <c r="F19" s="167">
        <f t="shared" si="0"/>
        <v>0</v>
      </c>
      <c r="G19" s="82">
        <v>1680</v>
      </c>
      <c r="H19" s="106"/>
      <c r="I19" s="66">
        <f>TRUNC(G19*H19)</f>
        <v>0</v>
      </c>
      <c r="J19" s="239"/>
      <c r="K19" s="206"/>
      <c r="L19" s="194"/>
      <c r="M19" s="68">
        <f>I19</f>
        <v>0</v>
      </c>
      <c r="N19" s="100">
        <f t="shared" si="1"/>
        <v>0</v>
      </c>
      <c r="O19" s="189"/>
    </row>
    <row r="20" spans="1:18" ht="20.100000000000001" customHeight="1" x14ac:dyDescent="0.2">
      <c r="A20" s="186"/>
      <c r="B20" s="41">
        <v>12</v>
      </c>
      <c r="C20" s="26">
        <v>23</v>
      </c>
      <c r="D20" s="105"/>
      <c r="E20" s="61" t="s">
        <v>11</v>
      </c>
      <c r="F20" s="166">
        <f t="shared" si="0"/>
        <v>0</v>
      </c>
      <c r="G20" s="81">
        <v>1805</v>
      </c>
      <c r="H20" s="106"/>
      <c r="I20" s="66">
        <f t="shared" ref="I20" si="2">TRUNC(G20*H20)</f>
        <v>0</v>
      </c>
      <c r="J20" s="239"/>
      <c r="K20" s="206"/>
      <c r="L20" s="194"/>
      <c r="M20" s="68">
        <f t="shared" ref="M20:M23" si="3">I20</f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187"/>
      <c r="B21" s="41">
        <v>1</v>
      </c>
      <c r="C21" s="26">
        <v>23</v>
      </c>
      <c r="D21" s="105"/>
      <c r="E21" s="61" t="s">
        <v>11</v>
      </c>
      <c r="F21" s="166">
        <f>TRUNC(C21*D21*0.85)</f>
        <v>0</v>
      </c>
      <c r="G21" s="81">
        <v>1803</v>
      </c>
      <c r="H21" s="106"/>
      <c r="I21" s="66">
        <f>TRUNC(G21*H21)</f>
        <v>0</v>
      </c>
      <c r="J21" s="239"/>
      <c r="K21" s="206"/>
      <c r="L21" s="194"/>
      <c r="M21" s="68">
        <f t="shared" si="3"/>
        <v>0</v>
      </c>
      <c r="N21" s="100">
        <f>INT(F21+M21)</f>
        <v>0</v>
      </c>
      <c r="O21" s="129"/>
    </row>
    <row r="22" spans="1:18" ht="20.100000000000001" customHeight="1" x14ac:dyDescent="0.2">
      <c r="A22" s="187"/>
      <c r="B22" s="41">
        <v>2</v>
      </c>
      <c r="C22" s="26">
        <v>23</v>
      </c>
      <c r="D22" s="105"/>
      <c r="E22" s="61" t="s">
        <v>11</v>
      </c>
      <c r="F22" s="166">
        <f>TRUNC(C22*D22*0.85)</f>
        <v>0</v>
      </c>
      <c r="G22" s="81">
        <v>1551</v>
      </c>
      <c r="H22" s="106"/>
      <c r="I22" s="66">
        <f>TRUNC(G22*H22)</f>
        <v>0</v>
      </c>
      <c r="J22" s="239"/>
      <c r="K22" s="206"/>
      <c r="L22" s="194"/>
      <c r="M22" s="68">
        <f t="shared" si="3"/>
        <v>0</v>
      </c>
      <c r="N22" s="100">
        <f>INT(F22+M22)</f>
        <v>0</v>
      </c>
      <c r="O22" s="129"/>
    </row>
    <row r="23" spans="1:18" ht="20.100000000000001" customHeight="1" thickBot="1" x14ac:dyDescent="0.25">
      <c r="A23" s="188"/>
      <c r="B23" s="41">
        <v>3</v>
      </c>
      <c r="C23" s="26">
        <v>23</v>
      </c>
      <c r="D23" s="108"/>
      <c r="E23" s="70" t="s">
        <v>11</v>
      </c>
      <c r="F23" s="168">
        <f>TRUNC(C23*D23*0.85)</f>
        <v>0</v>
      </c>
      <c r="G23" s="83">
        <v>1760</v>
      </c>
      <c r="H23" s="108"/>
      <c r="I23" s="66">
        <f>TRUNC(G23*H23)</f>
        <v>0</v>
      </c>
      <c r="J23" s="240"/>
      <c r="K23" s="207"/>
      <c r="L23" s="205"/>
      <c r="M23" s="68">
        <f t="shared" si="3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14398</v>
      </c>
      <c r="H24" s="130"/>
      <c r="I24" s="86"/>
      <c r="J24" s="19">
        <f>SUM(J15:J17)</f>
        <v>3493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5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5">
    <mergeCell ref="A12:A23"/>
    <mergeCell ref="A4:N4"/>
    <mergeCell ref="A6:C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2:L14"/>
    <mergeCell ref="K12:K14"/>
    <mergeCell ref="J12:J14"/>
    <mergeCell ref="G15:G17"/>
    <mergeCell ref="H15:H17"/>
    <mergeCell ref="I15:I17"/>
    <mergeCell ref="J18:J23"/>
    <mergeCell ref="K18:K23"/>
    <mergeCell ref="L18:L23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3229-FC52-4908-B29B-5B6F8A762AB9}">
  <sheetPr>
    <pageSetUpPr fitToPage="1"/>
  </sheetPr>
  <dimension ref="A1:V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22" ht="16.5" customHeight="1" x14ac:dyDescent="0.2"/>
    <row r="2" spans="1:22" ht="16.5" customHeight="1" x14ac:dyDescent="0.2">
      <c r="A2" s="3"/>
      <c r="B2" s="4"/>
      <c r="C2" s="4"/>
      <c r="D2" s="4"/>
      <c r="F2" s="4"/>
      <c r="H2" s="4"/>
      <c r="K2" s="4"/>
    </row>
    <row r="3" spans="1:22" ht="16.5" customHeight="1" x14ac:dyDescent="0.2">
      <c r="A3" s="3"/>
      <c r="B3" s="4"/>
      <c r="C3" s="4"/>
      <c r="D3" s="4"/>
      <c r="F3" s="4"/>
      <c r="H3" s="4"/>
      <c r="K3" s="4"/>
    </row>
    <row r="4" spans="1:22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22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>
        <v>0</v>
      </c>
    </row>
    <row r="6" spans="1:22" ht="16.5" customHeight="1" x14ac:dyDescent="0.2">
      <c r="A6" s="235" t="s">
        <v>44</v>
      </c>
      <c r="B6" s="236"/>
      <c r="C6" s="237"/>
      <c r="D6" s="114" t="str">
        <f>算定書一覧表!B6</f>
        <v>文化の里</v>
      </c>
      <c r="F6" s="4"/>
      <c r="H6" s="4"/>
      <c r="K6" s="4"/>
      <c r="L6" s="21"/>
      <c r="M6" s="22"/>
      <c r="N6" s="22"/>
      <c r="O6" s="21"/>
    </row>
    <row r="7" spans="1:22" ht="16.5" customHeight="1" x14ac:dyDescent="0.2">
      <c r="A7" s="5"/>
      <c r="B7" s="4"/>
      <c r="C7" s="4"/>
      <c r="D7" s="4"/>
      <c r="F7" s="4"/>
      <c r="H7" s="4"/>
      <c r="K7" s="4"/>
    </row>
    <row r="8" spans="1:22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22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22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22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22" ht="20.100000000000001" customHeight="1" x14ac:dyDescent="0.2">
      <c r="A12" s="185" t="s">
        <v>104</v>
      </c>
      <c r="B12" s="41">
        <v>4</v>
      </c>
      <c r="C12" s="26">
        <v>134</v>
      </c>
      <c r="D12" s="104"/>
      <c r="E12" s="61" t="s">
        <v>11</v>
      </c>
      <c r="F12" s="166">
        <f>TRUNC(C12*D12*0.85)</f>
        <v>0</v>
      </c>
      <c r="G12" s="81">
        <v>5748</v>
      </c>
      <c r="H12" s="104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22" ht="20.100000000000001" customHeight="1" x14ac:dyDescent="0.2">
      <c r="A13" s="186"/>
      <c r="B13" s="41">
        <v>5</v>
      </c>
      <c r="C13" s="26">
        <v>134</v>
      </c>
      <c r="D13" s="105"/>
      <c r="E13" s="61" t="s">
        <v>11</v>
      </c>
      <c r="F13" s="167">
        <f t="shared" ref="F13:F20" si="0">TRUNC(C13*D13*0.85)</f>
        <v>0</v>
      </c>
      <c r="G13" s="82">
        <v>4819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22" ht="20.100000000000001" customHeight="1" thickBot="1" x14ac:dyDescent="0.25">
      <c r="A14" s="186"/>
      <c r="B14" s="41">
        <v>6</v>
      </c>
      <c r="C14" s="26">
        <v>134</v>
      </c>
      <c r="D14" s="105"/>
      <c r="E14" s="61" t="s">
        <v>11</v>
      </c>
      <c r="F14" s="166">
        <f t="shared" si="0"/>
        <v>0</v>
      </c>
      <c r="G14" s="81">
        <v>5849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22" ht="20.100000000000001" customHeight="1" x14ac:dyDescent="0.2">
      <c r="A15" s="186"/>
      <c r="B15" s="41">
        <v>7</v>
      </c>
      <c r="C15" s="26">
        <v>134</v>
      </c>
      <c r="D15" s="105"/>
      <c r="E15" s="61" t="s">
        <v>11</v>
      </c>
      <c r="F15" s="166">
        <f t="shared" si="0"/>
        <v>0</v>
      </c>
      <c r="G15" s="247"/>
      <c r="H15" s="250"/>
      <c r="I15" s="252"/>
      <c r="J15" s="96">
        <v>11263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  <c r="V15" s="2">
        <v>7</v>
      </c>
    </row>
    <row r="16" spans="1:22" ht="20.100000000000001" customHeight="1" x14ac:dyDescent="0.2">
      <c r="A16" s="186"/>
      <c r="B16" s="41">
        <v>8</v>
      </c>
      <c r="C16" s="26">
        <v>134</v>
      </c>
      <c r="D16" s="105"/>
      <c r="E16" s="61" t="s">
        <v>11</v>
      </c>
      <c r="F16" s="166">
        <f t="shared" si="0"/>
        <v>0</v>
      </c>
      <c r="G16" s="248"/>
      <c r="H16" s="206"/>
      <c r="I16" s="253"/>
      <c r="J16" s="71">
        <v>11767</v>
      </c>
      <c r="K16" s="107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186"/>
      <c r="B17" s="41">
        <v>9</v>
      </c>
      <c r="C17" s="26">
        <v>134</v>
      </c>
      <c r="D17" s="105"/>
      <c r="E17" s="61" t="s">
        <v>11</v>
      </c>
      <c r="F17" s="166">
        <f t="shared" si="0"/>
        <v>0</v>
      </c>
      <c r="G17" s="249"/>
      <c r="H17" s="251"/>
      <c r="I17" s="254"/>
      <c r="J17" s="71">
        <v>11424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186"/>
      <c r="B18" s="41">
        <v>10</v>
      </c>
      <c r="C18" s="26">
        <v>134</v>
      </c>
      <c r="D18" s="105"/>
      <c r="E18" s="61" t="s">
        <v>11</v>
      </c>
      <c r="F18" s="166">
        <f t="shared" si="0"/>
        <v>0</v>
      </c>
      <c r="G18" s="81">
        <v>8133</v>
      </c>
      <c r="H18" s="111"/>
      <c r="I18" s="67">
        <f>TRUNC(G18*H18)</f>
        <v>0</v>
      </c>
      <c r="J18" s="238"/>
      <c r="K18" s="245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186"/>
      <c r="B19" s="41">
        <v>11</v>
      </c>
      <c r="C19" s="26">
        <v>134</v>
      </c>
      <c r="D19" s="105"/>
      <c r="E19" s="61" t="s">
        <v>11</v>
      </c>
      <c r="F19" s="167">
        <f t="shared" si="0"/>
        <v>0</v>
      </c>
      <c r="G19" s="82">
        <v>6186</v>
      </c>
      <c r="H19" s="110"/>
      <c r="I19" s="66">
        <f>TRUNC(G19*H19)</f>
        <v>0</v>
      </c>
      <c r="J19" s="239"/>
      <c r="K19" s="245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186"/>
      <c r="B20" s="41">
        <v>12</v>
      </c>
      <c r="C20" s="26">
        <v>134</v>
      </c>
      <c r="D20" s="105"/>
      <c r="E20" s="61" t="s">
        <v>11</v>
      </c>
      <c r="F20" s="166">
        <f t="shared" si="0"/>
        <v>0</v>
      </c>
      <c r="G20" s="81">
        <v>10985</v>
      </c>
      <c r="H20" s="110"/>
      <c r="I20" s="66">
        <f t="shared" ref="I20" si="3">TRUNC(G20*H20)</f>
        <v>0</v>
      </c>
      <c r="J20" s="239"/>
      <c r="K20" s="245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187"/>
      <c r="B21" s="41">
        <v>1</v>
      </c>
      <c r="C21" s="26">
        <v>134</v>
      </c>
      <c r="D21" s="105"/>
      <c r="E21" s="61" t="s">
        <v>11</v>
      </c>
      <c r="F21" s="166">
        <f>TRUNC(C21*D21*0.85)</f>
        <v>0</v>
      </c>
      <c r="G21" s="81">
        <v>10974</v>
      </c>
      <c r="H21" s="110"/>
      <c r="I21" s="66">
        <f>TRUNC(G21*H21)</f>
        <v>0</v>
      </c>
      <c r="J21" s="239"/>
      <c r="K21" s="245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187"/>
      <c r="B22" s="41">
        <v>2</v>
      </c>
      <c r="C22" s="26">
        <v>134</v>
      </c>
      <c r="D22" s="105"/>
      <c r="E22" s="61" t="s">
        <v>11</v>
      </c>
      <c r="F22" s="166">
        <f>TRUNC(C22*D22*0.85)</f>
        <v>0</v>
      </c>
      <c r="G22" s="81">
        <v>10956</v>
      </c>
      <c r="H22" s="110"/>
      <c r="I22" s="66">
        <f>TRUNC(G22*H22)</f>
        <v>0</v>
      </c>
      <c r="J22" s="239"/>
      <c r="K22" s="245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188"/>
      <c r="B23" s="41">
        <v>3</v>
      </c>
      <c r="C23" s="26">
        <v>134</v>
      </c>
      <c r="D23" s="108"/>
      <c r="E23" s="70" t="s">
        <v>11</v>
      </c>
      <c r="F23" s="168">
        <f>TRUNC(C23*D23*0.85)</f>
        <v>0</v>
      </c>
      <c r="G23" s="83">
        <v>10201</v>
      </c>
      <c r="H23" s="109"/>
      <c r="I23" s="66">
        <f>TRUNC(G23*H23)</f>
        <v>0</v>
      </c>
      <c r="J23" s="240"/>
      <c r="K23" s="246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73851</v>
      </c>
      <c r="H24" s="130"/>
      <c r="I24" s="86"/>
      <c r="J24" s="19">
        <f>SUM(J15:J17)</f>
        <v>34454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5">
        <f>N24</f>
        <v>0</v>
      </c>
      <c r="O26" s="2">
        <v>0</v>
      </c>
      <c r="P26" s="59">
        <v>0</v>
      </c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5">
    <mergeCell ref="A12:A23"/>
    <mergeCell ref="A4:N4"/>
    <mergeCell ref="A6:C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G15:G17"/>
    <mergeCell ref="H15:H17"/>
    <mergeCell ref="I15:I17"/>
    <mergeCell ref="J12:J14"/>
    <mergeCell ref="K12:K14"/>
    <mergeCell ref="L12:L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2DBB-D6C0-4977-BB30-82DC1E43FDF2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114" t="str">
        <f>算定書一覧表!B7</f>
        <v>高富公民館</v>
      </c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43</v>
      </c>
      <c r="D12" s="104"/>
      <c r="E12" s="61" t="s">
        <v>11</v>
      </c>
      <c r="F12" s="166">
        <f>TRUNC(C12*D12*0.85)</f>
        <v>0</v>
      </c>
      <c r="G12" s="81">
        <v>1264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186"/>
      <c r="B13" s="41">
        <v>5</v>
      </c>
      <c r="C13" s="26">
        <v>43</v>
      </c>
      <c r="D13" s="105"/>
      <c r="E13" s="61" t="s">
        <v>11</v>
      </c>
      <c r="F13" s="167">
        <f t="shared" ref="F13:F20" si="0">TRUNC(C13*D13*0.85)</f>
        <v>0</v>
      </c>
      <c r="G13" s="82">
        <v>1221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186"/>
      <c r="B14" s="41">
        <v>6</v>
      </c>
      <c r="C14" s="26">
        <v>43</v>
      </c>
      <c r="D14" s="105"/>
      <c r="E14" s="61" t="s">
        <v>11</v>
      </c>
      <c r="F14" s="166">
        <f t="shared" si="0"/>
        <v>0</v>
      </c>
      <c r="G14" s="81">
        <v>1587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186"/>
      <c r="B15" s="41">
        <v>7</v>
      </c>
      <c r="C15" s="26">
        <v>43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2872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186"/>
      <c r="B16" s="41">
        <v>8</v>
      </c>
      <c r="C16" s="26">
        <v>43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2022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186"/>
      <c r="B17" s="41">
        <v>9</v>
      </c>
      <c r="C17" s="26">
        <v>43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1919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186"/>
      <c r="B18" s="41">
        <v>10</v>
      </c>
      <c r="C18" s="26">
        <v>43</v>
      </c>
      <c r="D18" s="105"/>
      <c r="E18" s="61" t="s">
        <v>11</v>
      </c>
      <c r="F18" s="166">
        <f t="shared" si="0"/>
        <v>0</v>
      </c>
      <c r="G18" s="81">
        <v>1393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186"/>
      <c r="B19" s="41">
        <v>11</v>
      </c>
      <c r="C19" s="26">
        <v>43</v>
      </c>
      <c r="D19" s="105"/>
      <c r="E19" s="61" t="s">
        <v>11</v>
      </c>
      <c r="F19" s="167">
        <f t="shared" si="0"/>
        <v>0</v>
      </c>
      <c r="G19" s="82">
        <v>1572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186"/>
      <c r="B20" s="41">
        <v>12</v>
      </c>
      <c r="C20" s="26">
        <v>43</v>
      </c>
      <c r="D20" s="105"/>
      <c r="E20" s="61" t="s">
        <v>11</v>
      </c>
      <c r="F20" s="166">
        <f t="shared" si="0"/>
        <v>0</v>
      </c>
      <c r="G20" s="81">
        <v>2106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187"/>
      <c r="B21" s="41">
        <v>1</v>
      </c>
      <c r="C21" s="26">
        <v>43</v>
      </c>
      <c r="D21" s="105"/>
      <c r="E21" s="61" t="s">
        <v>11</v>
      </c>
      <c r="F21" s="166">
        <f>TRUNC(C21*D21*0.85)</f>
        <v>0</v>
      </c>
      <c r="G21" s="81">
        <v>2484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187"/>
      <c r="B22" s="41">
        <v>2</v>
      </c>
      <c r="C22" s="26">
        <v>43</v>
      </c>
      <c r="D22" s="105"/>
      <c r="E22" s="61" t="s">
        <v>11</v>
      </c>
      <c r="F22" s="166">
        <f>TRUNC(C22*D22*0.85)</f>
        <v>0</v>
      </c>
      <c r="G22" s="81">
        <v>2275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188"/>
      <c r="B23" s="41">
        <v>3</v>
      </c>
      <c r="C23" s="26">
        <v>43</v>
      </c>
      <c r="D23" s="108"/>
      <c r="E23" s="70" t="s">
        <v>11</v>
      </c>
      <c r="F23" s="168">
        <f>TRUNC(C23*D23*0.85)</f>
        <v>0</v>
      </c>
      <c r="G23" s="83">
        <v>1879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15781</v>
      </c>
      <c r="H24" s="130"/>
      <c r="I24" s="86"/>
      <c r="J24" s="19">
        <f>SUM(J15:J17)</f>
        <v>6813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5">
    <mergeCell ref="A4:N4"/>
    <mergeCell ref="A6:C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A12:A23"/>
    <mergeCell ref="O12:O19"/>
    <mergeCell ref="I15:I17"/>
    <mergeCell ref="H15:H17"/>
    <mergeCell ref="G15:G17"/>
    <mergeCell ref="L18:L23"/>
    <mergeCell ref="K18:K23"/>
    <mergeCell ref="J18:J23"/>
    <mergeCell ref="L12:L14"/>
    <mergeCell ref="K12:K14"/>
    <mergeCell ref="J12:J14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32C86-F040-475F-A7DD-9FD91260F63B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算定書一覧表!B8</f>
        <v>高富中央公民館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64</v>
      </c>
      <c r="D12" s="104"/>
      <c r="E12" s="61" t="s">
        <v>11</v>
      </c>
      <c r="F12" s="166">
        <f>TRUNC(C12*D12*0.85)</f>
        <v>0</v>
      </c>
      <c r="G12" s="81">
        <v>5292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186"/>
      <c r="B13" s="41">
        <v>5</v>
      </c>
      <c r="C13" s="26">
        <v>64</v>
      </c>
      <c r="D13" s="105"/>
      <c r="E13" s="61" t="s">
        <v>11</v>
      </c>
      <c r="F13" s="167">
        <f t="shared" ref="F13:F20" si="0">TRUNC(C13*D13*0.85)</f>
        <v>0</v>
      </c>
      <c r="G13" s="82">
        <v>4686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186"/>
      <c r="B14" s="41">
        <v>6</v>
      </c>
      <c r="C14" s="26">
        <v>64</v>
      </c>
      <c r="D14" s="105"/>
      <c r="E14" s="61" t="s">
        <v>11</v>
      </c>
      <c r="F14" s="166">
        <f t="shared" si="0"/>
        <v>0</v>
      </c>
      <c r="G14" s="81">
        <v>7720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186"/>
      <c r="B15" s="41">
        <v>7</v>
      </c>
      <c r="C15" s="26">
        <v>64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12076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186"/>
      <c r="B16" s="41">
        <v>8</v>
      </c>
      <c r="C16" s="26">
        <v>64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11556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186"/>
      <c r="B17" s="41">
        <v>9</v>
      </c>
      <c r="C17" s="26">
        <v>60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10225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186"/>
      <c r="B18" s="41">
        <v>10</v>
      </c>
      <c r="C18" s="26">
        <v>60</v>
      </c>
      <c r="D18" s="105"/>
      <c r="E18" s="61" t="s">
        <v>11</v>
      </c>
      <c r="F18" s="166">
        <f t="shared" si="0"/>
        <v>0</v>
      </c>
      <c r="G18" s="81">
        <v>5393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186"/>
      <c r="B19" s="41">
        <v>11</v>
      </c>
      <c r="C19" s="26">
        <v>64</v>
      </c>
      <c r="D19" s="105"/>
      <c r="E19" s="61" t="s">
        <v>11</v>
      </c>
      <c r="F19" s="167">
        <f t="shared" si="0"/>
        <v>0</v>
      </c>
      <c r="G19" s="82">
        <v>5945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186"/>
      <c r="B20" s="41">
        <v>12</v>
      </c>
      <c r="C20" s="26">
        <v>64</v>
      </c>
      <c r="D20" s="105"/>
      <c r="E20" s="61" t="s">
        <v>11</v>
      </c>
      <c r="F20" s="166">
        <f t="shared" si="0"/>
        <v>0</v>
      </c>
      <c r="G20" s="81">
        <v>8041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187"/>
      <c r="B21" s="41">
        <v>1</v>
      </c>
      <c r="C21" s="26">
        <v>64</v>
      </c>
      <c r="D21" s="105"/>
      <c r="E21" s="61" t="s">
        <v>11</v>
      </c>
      <c r="F21" s="166">
        <f>TRUNC(C21*D21*0.85)</f>
        <v>0</v>
      </c>
      <c r="G21" s="81">
        <v>8018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187"/>
      <c r="B22" s="41">
        <v>2</v>
      </c>
      <c r="C22" s="26">
        <v>64</v>
      </c>
      <c r="D22" s="105"/>
      <c r="E22" s="61" t="s">
        <v>11</v>
      </c>
      <c r="F22" s="166">
        <f>TRUNC(C22*D22*0.85)</f>
        <v>0</v>
      </c>
      <c r="G22" s="81">
        <v>7643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188"/>
      <c r="B23" s="41">
        <v>3</v>
      </c>
      <c r="C23" s="26">
        <v>64</v>
      </c>
      <c r="D23" s="108"/>
      <c r="E23" s="70" t="s">
        <v>11</v>
      </c>
      <c r="F23" s="168">
        <f>TRUNC(C23*D23*0.85)</f>
        <v>0</v>
      </c>
      <c r="G23" s="83">
        <v>7479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60217</v>
      </c>
      <c r="H24" s="130"/>
      <c r="I24" s="86"/>
      <c r="J24" s="19">
        <f>SUM(J15:J17)</f>
        <v>33857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4:N4"/>
    <mergeCell ref="A6:C6"/>
    <mergeCell ref="A8:B10"/>
    <mergeCell ref="C8:F8"/>
    <mergeCell ref="G8:M8"/>
    <mergeCell ref="N8:N10"/>
    <mergeCell ref="D6:E6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I15:I17"/>
    <mergeCell ref="G15:G17"/>
    <mergeCell ref="L12:L14"/>
    <mergeCell ref="K12:K14"/>
    <mergeCell ref="J12:J14"/>
    <mergeCell ref="A12:A23"/>
    <mergeCell ref="H15:H17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5AAA2-BC8C-4B32-BC2A-1798C41C0CAB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算定書一覧表!B9</f>
        <v>美山中央公民館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110</v>
      </c>
      <c r="D12" s="104"/>
      <c r="E12" s="61" t="s">
        <v>11</v>
      </c>
      <c r="F12" s="166">
        <f>TRUNC(C12*D12*0.85)</f>
        <v>0</v>
      </c>
      <c r="G12" s="81">
        <v>6065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186"/>
      <c r="B13" s="41">
        <v>5</v>
      </c>
      <c r="C13" s="26">
        <v>110</v>
      </c>
      <c r="D13" s="105"/>
      <c r="E13" s="61" t="s">
        <v>11</v>
      </c>
      <c r="F13" s="167">
        <f t="shared" ref="F13:F20" si="0">TRUNC(C13*D13*0.85)</f>
        <v>0</v>
      </c>
      <c r="G13" s="82">
        <v>6049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186"/>
      <c r="B14" s="41">
        <v>6</v>
      </c>
      <c r="C14" s="26">
        <v>110</v>
      </c>
      <c r="D14" s="105"/>
      <c r="E14" s="61" t="s">
        <v>11</v>
      </c>
      <c r="F14" s="166">
        <f t="shared" si="0"/>
        <v>0</v>
      </c>
      <c r="G14" s="81">
        <v>9094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186"/>
      <c r="B15" s="41">
        <v>7</v>
      </c>
      <c r="C15" s="26">
        <v>110</v>
      </c>
      <c r="D15" s="105"/>
      <c r="E15" s="61" t="s">
        <v>11</v>
      </c>
      <c r="F15" s="166">
        <f t="shared" si="0"/>
        <v>0</v>
      </c>
      <c r="G15" s="241"/>
      <c r="H15" s="206"/>
      <c r="I15" s="193"/>
      <c r="J15" s="96">
        <v>10209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186"/>
      <c r="B16" s="41">
        <v>8</v>
      </c>
      <c r="C16" s="26">
        <v>110</v>
      </c>
      <c r="D16" s="105"/>
      <c r="E16" s="61" t="s">
        <v>11</v>
      </c>
      <c r="F16" s="166">
        <f t="shared" si="0"/>
        <v>0</v>
      </c>
      <c r="G16" s="242"/>
      <c r="H16" s="206"/>
      <c r="I16" s="194"/>
      <c r="J16" s="71">
        <v>10304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186"/>
      <c r="B17" s="41">
        <v>9</v>
      </c>
      <c r="C17" s="26">
        <v>110</v>
      </c>
      <c r="D17" s="105"/>
      <c r="E17" s="61" t="s">
        <v>11</v>
      </c>
      <c r="F17" s="166">
        <f t="shared" si="0"/>
        <v>0</v>
      </c>
      <c r="G17" s="243"/>
      <c r="H17" s="206"/>
      <c r="I17" s="195"/>
      <c r="J17" s="71">
        <v>10453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186"/>
      <c r="B18" s="41">
        <v>10</v>
      </c>
      <c r="C18" s="26">
        <v>110</v>
      </c>
      <c r="D18" s="105"/>
      <c r="E18" s="61" t="s">
        <v>11</v>
      </c>
      <c r="F18" s="166">
        <f t="shared" si="0"/>
        <v>0</v>
      </c>
      <c r="G18" s="81">
        <v>7388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186"/>
      <c r="B19" s="41">
        <v>11</v>
      </c>
      <c r="C19" s="26">
        <v>110</v>
      </c>
      <c r="D19" s="105"/>
      <c r="E19" s="61" t="s">
        <v>11</v>
      </c>
      <c r="F19" s="167">
        <f t="shared" si="0"/>
        <v>0</v>
      </c>
      <c r="G19" s="82">
        <v>7816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186"/>
      <c r="B20" s="41">
        <v>12</v>
      </c>
      <c r="C20" s="26">
        <v>110</v>
      </c>
      <c r="D20" s="105"/>
      <c r="E20" s="61" t="s">
        <v>11</v>
      </c>
      <c r="F20" s="166">
        <f t="shared" si="0"/>
        <v>0</v>
      </c>
      <c r="G20" s="81">
        <v>9583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187"/>
      <c r="B21" s="41">
        <v>1</v>
      </c>
      <c r="C21" s="26">
        <v>110</v>
      </c>
      <c r="D21" s="105"/>
      <c r="E21" s="61" t="s">
        <v>11</v>
      </c>
      <c r="F21" s="166">
        <f>TRUNC(C21*D21*0.85)</f>
        <v>0</v>
      </c>
      <c r="G21" s="81">
        <v>9202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187"/>
      <c r="B22" s="41">
        <v>2</v>
      </c>
      <c r="C22" s="26">
        <v>110</v>
      </c>
      <c r="D22" s="105"/>
      <c r="E22" s="61" t="s">
        <v>11</v>
      </c>
      <c r="F22" s="166">
        <f>TRUNC(C22*D22*0.85)</f>
        <v>0</v>
      </c>
      <c r="G22" s="81">
        <v>9277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188"/>
      <c r="B23" s="41">
        <v>3</v>
      </c>
      <c r="C23" s="26">
        <v>110</v>
      </c>
      <c r="D23" s="108"/>
      <c r="E23" s="70" t="s">
        <v>11</v>
      </c>
      <c r="F23" s="168">
        <f>TRUNC(C23*D23*0.85)</f>
        <v>0</v>
      </c>
      <c r="G23" s="83">
        <v>8691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73165</v>
      </c>
      <c r="H24" s="130"/>
      <c r="I24" s="86"/>
      <c r="J24" s="19">
        <f>SUM(J15:J17)</f>
        <v>30966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A4:N4"/>
    <mergeCell ref="A6:C6"/>
    <mergeCell ref="D6:E6"/>
    <mergeCell ref="A8:B10"/>
    <mergeCell ref="C8:F8"/>
    <mergeCell ref="G8:M8"/>
    <mergeCell ref="N8:N10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I15:I17"/>
    <mergeCell ref="G15:G17"/>
    <mergeCell ref="L12:L14"/>
    <mergeCell ref="K12:K14"/>
    <mergeCell ref="J12:J14"/>
    <mergeCell ref="A12:A23"/>
    <mergeCell ref="H15:H17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0F43-BA36-492B-844B-DFF84C4B4E52}">
  <sheetPr>
    <pageSetUpPr fitToPage="1"/>
  </sheetPr>
  <dimension ref="A1:R35"/>
  <sheetViews>
    <sheetView showGridLines="0" showZeros="0" view="pageBreakPreview" zoomScale="55" zoomScaleNormal="55" zoomScaleSheetLayoutView="55" workbookViewId="0">
      <selection activeCell="K15" activeCellId="3" sqref="D12:D23 H12:H14 H18:H23 K15:K17"/>
    </sheetView>
  </sheetViews>
  <sheetFormatPr defaultColWidth="9" defaultRowHeight="13.2" x14ac:dyDescent="0.2"/>
  <cols>
    <col min="1" max="1" width="4.6640625" style="2" customWidth="1"/>
    <col min="2" max="2" width="6.6640625" style="2" customWidth="1"/>
    <col min="3" max="5" width="12.109375" style="2" customWidth="1"/>
    <col min="6" max="6" width="18.33203125" style="2" customWidth="1"/>
    <col min="7" max="12" width="12.109375" style="2" customWidth="1"/>
    <col min="13" max="13" width="18.33203125" style="2" customWidth="1"/>
    <col min="14" max="14" width="19.6640625" style="2" customWidth="1"/>
    <col min="15" max="15" width="3.44140625" style="2" customWidth="1"/>
    <col min="16" max="16" width="5.109375" style="2" customWidth="1"/>
    <col min="17" max="17" width="13.88671875" style="2" customWidth="1"/>
    <col min="18" max="18" width="10" style="2" customWidth="1"/>
    <col min="19" max="19" width="9" style="2"/>
    <col min="20" max="21" width="10.44140625" style="2" customWidth="1"/>
    <col min="22" max="16384" width="9" style="2"/>
  </cols>
  <sheetData>
    <row r="1" spans="1:16" ht="16.5" customHeight="1" x14ac:dyDescent="0.2"/>
    <row r="2" spans="1:16" ht="16.5" customHeight="1" x14ac:dyDescent="0.2">
      <c r="A2" s="3"/>
      <c r="B2" s="4"/>
      <c r="C2" s="4"/>
      <c r="D2" s="4"/>
      <c r="F2" s="4"/>
      <c r="H2" s="4"/>
      <c r="K2" s="4"/>
    </row>
    <row r="3" spans="1:16" ht="16.5" customHeight="1" x14ac:dyDescent="0.2">
      <c r="A3" s="3"/>
      <c r="B3" s="4"/>
      <c r="C3" s="4"/>
      <c r="D3" s="4"/>
      <c r="F3" s="4"/>
      <c r="H3" s="4"/>
      <c r="K3" s="4"/>
    </row>
    <row r="4" spans="1:16" ht="16.5" customHeight="1" x14ac:dyDescent="0.2">
      <c r="A4" s="214" t="s">
        <v>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112"/>
      <c r="P4" s="112"/>
    </row>
    <row r="5" spans="1:16" ht="16.5" customHeight="1" x14ac:dyDescent="0.2">
      <c r="A5" s="5"/>
      <c r="B5" s="4"/>
      <c r="C5" s="4"/>
      <c r="D5" s="4"/>
      <c r="F5" s="4"/>
      <c r="G5" s="45"/>
      <c r="H5" s="45"/>
      <c r="I5" s="45"/>
      <c r="K5" s="4"/>
      <c r="L5" s="39"/>
      <c r="M5" s="39"/>
      <c r="N5" s="39"/>
      <c r="O5" s="39"/>
    </row>
    <row r="6" spans="1:16" ht="16.5" customHeight="1" x14ac:dyDescent="0.2">
      <c r="A6" s="235" t="s">
        <v>44</v>
      </c>
      <c r="B6" s="236"/>
      <c r="C6" s="237"/>
      <c r="D6" s="255" t="str">
        <f>算定書一覧表!B10</f>
        <v>いわ桜小学校</v>
      </c>
      <c r="E6" s="255"/>
      <c r="F6" s="4"/>
      <c r="H6" s="4"/>
      <c r="K6" s="4"/>
      <c r="L6" s="21"/>
      <c r="M6" s="22"/>
      <c r="N6" s="22"/>
      <c r="O6" s="21"/>
    </row>
    <row r="7" spans="1:16" ht="16.5" customHeight="1" x14ac:dyDescent="0.2">
      <c r="A7" s="5"/>
      <c r="B7" s="4"/>
      <c r="C7" s="4"/>
      <c r="D7" s="4"/>
      <c r="F7" s="4"/>
      <c r="H7" s="4"/>
      <c r="K7" s="4"/>
    </row>
    <row r="8" spans="1:16" ht="27" customHeight="1" x14ac:dyDescent="0.2">
      <c r="A8" s="216" t="s">
        <v>0</v>
      </c>
      <c r="B8" s="217"/>
      <c r="C8" s="216" t="s">
        <v>1</v>
      </c>
      <c r="D8" s="228"/>
      <c r="E8" s="228"/>
      <c r="F8" s="229"/>
      <c r="G8" s="219" t="s">
        <v>2</v>
      </c>
      <c r="H8" s="220"/>
      <c r="I8" s="220"/>
      <c r="J8" s="220"/>
      <c r="K8" s="220"/>
      <c r="L8" s="220"/>
      <c r="M8" s="221"/>
      <c r="N8" s="212" t="s">
        <v>31</v>
      </c>
      <c r="O8" s="211"/>
    </row>
    <row r="9" spans="1:16" ht="25.5" customHeight="1" x14ac:dyDescent="0.2">
      <c r="A9" s="218"/>
      <c r="B9" s="217"/>
      <c r="C9" s="230" t="s">
        <v>15</v>
      </c>
      <c r="D9" s="231" t="s">
        <v>21</v>
      </c>
      <c r="E9" s="230" t="s">
        <v>16</v>
      </c>
      <c r="F9" s="212" t="s">
        <v>26</v>
      </c>
      <c r="G9" s="222" t="s">
        <v>19</v>
      </c>
      <c r="H9" s="223"/>
      <c r="I9" s="224"/>
      <c r="J9" s="225" t="s">
        <v>18</v>
      </c>
      <c r="K9" s="225"/>
      <c r="L9" s="225"/>
      <c r="M9" s="226" t="s">
        <v>30</v>
      </c>
      <c r="N9" s="213"/>
      <c r="O9" s="211"/>
    </row>
    <row r="10" spans="1:16" ht="45" customHeight="1" x14ac:dyDescent="0.2">
      <c r="A10" s="218"/>
      <c r="B10" s="217"/>
      <c r="C10" s="187"/>
      <c r="D10" s="232"/>
      <c r="E10" s="187"/>
      <c r="F10" s="233"/>
      <c r="G10" s="15" t="s">
        <v>13</v>
      </c>
      <c r="H10" s="34" t="s">
        <v>22</v>
      </c>
      <c r="I10" s="16" t="s">
        <v>27</v>
      </c>
      <c r="J10" s="17" t="s">
        <v>13</v>
      </c>
      <c r="K10" s="34" t="s">
        <v>119</v>
      </c>
      <c r="L10" s="16" t="s">
        <v>28</v>
      </c>
      <c r="M10" s="227"/>
      <c r="N10" s="213"/>
      <c r="O10" s="30"/>
    </row>
    <row r="11" spans="1:16" ht="30" customHeight="1" thickBot="1" x14ac:dyDescent="0.25">
      <c r="A11" s="131" t="s">
        <v>3</v>
      </c>
      <c r="B11" s="7" t="s">
        <v>4</v>
      </c>
      <c r="C11" s="44" t="s">
        <v>47</v>
      </c>
      <c r="D11" s="33" t="s">
        <v>48</v>
      </c>
      <c r="E11" s="20"/>
      <c r="F11" s="234"/>
      <c r="G11" s="28" t="s">
        <v>20</v>
      </c>
      <c r="H11" s="25" t="s">
        <v>29</v>
      </c>
      <c r="I11" s="35" t="s">
        <v>23</v>
      </c>
      <c r="J11" s="36" t="s">
        <v>25</v>
      </c>
      <c r="K11" s="44" t="s">
        <v>29</v>
      </c>
      <c r="L11" s="35" t="s">
        <v>24</v>
      </c>
      <c r="M11" s="60" t="s">
        <v>5</v>
      </c>
      <c r="N11" s="9" t="s">
        <v>5</v>
      </c>
      <c r="O11" s="33"/>
    </row>
    <row r="12" spans="1:16" ht="20.100000000000001" customHeight="1" x14ac:dyDescent="0.2">
      <c r="A12" s="185" t="s">
        <v>104</v>
      </c>
      <c r="B12" s="41">
        <v>4</v>
      </c>
      <c r="C12" s="26">
        <v>53</v>
      </c>
      <c r="D12" s="104"/>
      <c r="E12" s="61" t="s">
        <v>11</v>
      </c>
      <c r="F12" s="166">
        <f>TRUNC(C12*D12*0.85)</f>
        <v>0</v>
      </c>
      <c r="G12" s="81">
        <v>3276</v>
      </c>
      <c r="H12" s="111"/>
      <c r="I12" s="66">
        <f>TRUNC(G12*H12)</f>
        <v>0</v>
      </c>
      <c r="J12" s="190"/>
      <c r="K12" s="190"/>
      <c r="L12" s="193"/>
      <c r="M12" s="68">
        <f>I12</f>
        <v>0</v>
      </c>
      <c r="N12" s="18">
        <f>INT(F12+M12)</f>
        <v>0</v>
      </c>
      <c r="O12" s="189"/>
    </row>
    <row r="13" spans="1:16" ht="20.100000000000001" customHeight="1" x14ac:dyDescent="0.2">
      <c r="A13" s="256"/>
      <c r="B13" s="41">
        <v>5</v>
      </c>
      <c r="C13" s="26">
        <v>53</v>
      </c>
      <c r="D13" s="105"/>
      <c r="E13" s="61" t="s">
        <v>11</v>
      </c>
      <c r="F13" s="167">
        <f t="shared" ref="F13:F20" si="0">TRUNC(C13*D13*0.85)</f>
        <v>0</v>
      </c>
      <c r="G13" s="82">
        <v>3498</v>
      </c>
      <c r="H13" s="106"/>
      <c r="I13" s="66">
        <f>TRUNC(G13*H13)</f>
        <v>0</v>
      </c>
      <c r="J13" s="191"/>
      <c r="K13" s="191"/>
      <c r="L13" s="194"/>
      <c r="M13" s="68">
        <f>I13</f>
        <v>0</v>
      </c>
      <c r="N13" s="18">
        <f>INT(F13+M13)</f>
        <v>0</v>
      </c>
      <c r="O13" s="189"/>
    </row>
    <row r="14" spans="1:16" ht="20.100000000000001" customHeight="1" thickBot="1" x14ac:dyDescent="0.25">
      <c r="A14" s="256"/>
      <c r="B14" s="41">
        <v>6</v>
      </c>
      <c r="C14" s="26">
        <v>53</v>
      </c>
      <c r="D14" s="105"/>
      <c r="E14" s="61" t="s">
        <v>11</v>
      </c>
      <c r="F14" s="166">
        <f t="shared" si="0"/>
        <v>0</v>
      </c>
      <c r="G14" s="81">
        <v>4302</v>
      </c>
      <c r="H14" s="108"/>
      <c r="I14" s="66">
        <f>TRUNC(G14*H14)</f>
        <v>0</v>
      </c>
      <c r="J14" s="192"/>
      <c r="K14" s="191"/>
      <c r="L14" s="195"/>
      <c r="M14" s="68">
        <f>I14</f>
        <v>0</v>
      </c>
      <c r="N14" s="100">
        <f t="shared" ref="N14:N20" si="1">INT(F14+M14)</f>
        <v>0</v>
      </c>
      <c r="O14" s="189"/>
    </row>
    <row r="15" spans="1:16" ht="20.100000000000001" customHeight="1" x14ac:dyDescent="0.2">
      <c r="A15" s="256"/>
      <c r="B15" s="41">
        <v>7</v>
      </c>
      <c r="C15" s="26">
        <v>53</v>
      </c>
      <c r="D15" s="105"/>
      <c r="E15" s="61" t="s">
        <v>11</v>
      </c>
      <c r="F15" s="166">
        <f t="shared" si="0"/>
        <v>0</v>
      </c>
      <c r="G15" s="241"/>
      <c r="H15" s="206"/>
      <c r="I15" s="252"/>
      <c r="J15" s="96">
        <v>6033</v>
      </c>
      <c r="K15" s="111"/>
      <c r="L15" s="66">
        <f>TRUNC(J15*K15)</f>
        <v>0</v>
      </c>
      <c r="M15" s="68">
        <f>L15</f>
        <v>0</v>
      </c>
      <c r="N15" s="18">
        <f t="shared" si="1"/>
        <v>0</v>
      </c>
      <c r="O15" s="189"/>
    </row>
    <row r="16" spans="1:16" ht="20.100000000000001" customHeight="1" x14ac:dyDescent="0.2">
      <c r="A16" s="256"/>
      <c r="B16" s="41">
        <v>8</v>
      </c>
      <c r="C16" s="26">
        <v>53</v>
      </c>
      <c r="D16" s="105"/>
      <c r="E16" s="61" t="s">
        <v>11</v>
      </c>
      <c r="F16" s="166">
        <f t="shared" si="0"/>
        <v>0</v>
      </c>
      <c r="G16" s="242"/>
      <c r="H16" s="206"/>
      <c r="I16" s="253"/>
      <c r="J16" s="71">
        <v>4146</v>
      </c>
      <c r="K16" s="106"/>
      <c r="L16" s="67">
        <f>TRUNC(J16*K16)</f>
        <v>0</v>
      </c>
      <c r="M16" s="68">
        <f>L16</f>
        <v>0</v>
      </c>
      <c r="N16" s="18">
        <f t="shared" si="1"/>
        <v>0</v>
      </c>
      <c r="O16" s="189"/>
    </row>
    <row r="17" spans="1:18" ht="20.100000000000001" customHeight="1" thickBot="1" x14ac:dyDescent="0.25">
      <c r="A17" s="256"/>
      <c r="B17" s="41">
        <v>9</v>
      </c>
      <c r="C17" s="26">
        <v>53</v>
      </c>
      <c r="D17" s="105"/>
      <c r="E17" s="61" t="s">
        <v>11</v>
      </c>
      <c r="F17" s="166">
        <f t="shared" si="0"/>
        <v>0</v>
      </c>
      <c r="G17" s="243"/>
      <c r="H17" s="206"/>
      <c r="I17" s="254"/>
      <c r="J17" s="71">
        <v>6045</v>
      </c>
      <c r="K17" s="108"/>
      <c r="L17" s="67">
        <f>TRUNC(J17*K17)</f>
        <v>0</v>
      </c>
      <c r="M17" s="68">
        <f>L17</f>
        <v>0</v>
      </c>
      <c r="N17" s="100">
        <f t="shared" si="1"/>
        <v>0</v>
      </c>
      <c r="O17" s="189"/>
      <c r="Q17" s="10"/>
    </row>
    <row r="18" spans="1:18" ht="20.100000000000001" customHeight="1" x14ac:dyDescent="0.2">
      <c r="A18" s="256"/>
      <c r="B18" s="41">
        <v>10</v>
      </c>
      <c r="C18" s="26">
        <v>53</v>
      </c>
      <c r="D18" s="105"/>
      <c r="E18" s="61" t="s">
        <v>11</v>
      </c>
      <c r="F18" s="166">
        <f t="shared" si="0"/>
        <v>0</v>
      </c>
      <c r="G18" s="81">
        <v>3785</v>
      </c>
      <c r="H18" s="111"/>
      <c r="I18" s="67">
        <f>TRUNC(G18*H18)</f>
        <v>0</v>
      </c>
      <c r="J18" s="238"/>
      <c r="K18" s="206"/>
      <c r="L18" s="193"/>
      <c r="M18" s="68">
        <f>I18</f>
        <v>0</v>
      </c>
      <c r="N18" s="100">
        <f>INT(F18+M18)</f>
        <v>0</v>
      </c>
      <c r="O18" s="189"/>
    </row>
    <row r="19" spans="1:18" ht="20.100000000000001" customHeight="1" x14ac:dyDescent="0.2">
      <c r="A19" s="256"/>
      <c r="B19" s="41">
        <v>11</v>
      </c>
      <c r="C19" s="26">
        <v>53</v>
      </c>
      <c r="D19" s="105"/>
      <c r="E19" s="61" t="s">
        <v>11</v>
      </c>
      <c r="F19" s="167">
        <f t="shared" si="0"/>
        <v>0</v>
      </c>
      <c r="G19" s="82">
        <v>3356</v>
      </c>
      <c r="H19" s="106"/>
      <c r="I19" s="66">
        <f>TRUNC(G19*H19)</f>
        <v>0</v>
      </c>
      <c r="J19" s="239"/>
      <c r="K19" s="206"/>
      <c r="L19" s="194"/>
      <c r="M19" s="68">
        <f t="shared" ref="M19:M23" si="2">I19</f>
        <v>0</v>
      </c>
      <c r="N19" s="100">
        <f t="shared" si="1"/>
        <v>0</v>
      </c>
      <c r="O19" s="189"/>
    </row>
    <row r="20" spans="1:18" ht="20.100000000000001" customHeight="1" x14ac:dyDescent="0.2">
      <c r="A20" s="256"/>
      <c r="B20" s="41">
        <v>12</v>
      </c>
      <c r="C20" s="26">
        <v>53</v>
      </c>
      <c r="D20" s="105"/>
      <c r="E20" s="61" t="s">
        <v>11</v>
      </c>
      <c r="F20" s="166">
        <f t="shared" si="0"/>
        <v>0</v>
      </c>
      <c r="G20" s="81">
        <v>4660</v>
      </c>
      <c r="H20" s="106"/>
      <c r="I20" s="66">
        <f t="shared" ref="I20" si="3">TRUNC(G20*H20)</f>
        <v>0</v>
      </c>
      <c r="J20" s="239"/>
      <c r="K20" s="206"/>
      <c r="L20" s="194"/>
      <c r="M20" s="68">
        <f t="shared" si="2"/>
        <v>0</v>
      </c>
      <c r="N20" s="100">
        <f t="shared" si="1"/>
        <v>0</v>
      </c>
      <c r="O20" s="129"/>
      <c r="Q20" s="10"/>
    </row>
    <row r="21" spans="1:18" ht="20.100000000000001" customHeight="1" x14ac:dyDescent="0.2">
      <c r="A21" s="257"/>
      <c r="B21" s="41">
        <v>1</v>
      </c>
      <c r="C21" s="26">
        <v>53</v>
      </c>
      <c r="D21" s="105"/>
      <c r="E21" s="61" t="s">
        <v>11</v>
      </c>
      <c r="F21" s="166">
        <f>TRUNC(C21*D21*0.85)</f>
        <v>0</v>
      </c>
      <c r="G21" s="81">
        <v>5012</v>
      </c>
      <c r="H21" s="106"/>
      <c r="I21" s="66">
        <f>TRUNC(G21*H21)</f>
        <v>0</v>
      </c>
      <c r="J21" s="239"/>
      <c r="K21" s="206"/>
      <c r="L21" s="194"/>
      <c r="M21" s="68">
        <f t="shared" si="2"/>
        <v>0</v>
      </c>
      <c r="N21" s="100">
        <f>INT(F21+M21)</f>
        <v>0</v>
      </c>
      <c r="O21" s="129"/>
    </row>
    <row r="22" spans="1:18" ht="20.100000000000001" customHeight="1" x14ac:dyDescent="0.2">
      <c r="A22" s="257"/>
      <c r="B22" s="41">
        <v>2</v>
      </c>
      <c r="C22" s="26">
        <v>53</v>
      </c>
      <c r="D22" s="105"/>
      <c r="E22" s="61" t="s">
        <v>11</v>
      </c>
      <c r="F22" s="166">
        <f>TRUNC(C22*D22*0.85)</f>
        <v>0</v>
      </c>
      <c r="G22" s="81">
        <v>4876</v>
      </c>
      <c r="H22" s="106"/>
      <c r="I22" s="66">
        <f>TRUNC(G22*H22)</f>
        <v>0</v>
      </c>
      <c r="J22" s="239"/>
      <c r="K22" s="206"/>
      <c r="L22" s="194"/>
      <c r="M22" s="68">
        <f t="shared" si="2"/>
        <v>0</v>
      </c>
      <c r="N22" s="100">
        <f>INT(F22+M22)</f>
        <v>0</v>
      </c>
      <c r="O22" s="129"/>
    </row>
    <row r="23" spans="1:18" ht="20.100000000000001" customHeight="1" thickBot="1" x14ac:dyDescent="0.25">
      <c r="A23" s="258"/>
      <c r="B23" s="41">
        <v>3</v>
      </c>
      <c r="C23" s="26">
        <v>53</v>
      </c>
      <c r="D23" s="108"/>
      <c r="E23" s="70" t="s">
        <v>11</v>
      </c>
      <c r="F23" s="168">
        <f>TRUNC(C23*D23*0.85)</f>
        <v>0</v>
      </c>
      <c r="G23" s="83">
        <v>4384</v>
      </c>
      <c r="H23" s="108"/>
      <c r="I23" s="66">
        <f>TRUNC(G23*H23)</f>
        <v>0</v>
      </c>
      <c r="J23" s="240"/>
      <c r="K23" s="207"/>
      <c r="L23" s="205"/>
      <c r="M23" s="68">
        <f t="shared" si="2"/>
        <v>0</v>
      </c>
      <c r="N23" s="101">
        <f>INT(F23+M23)</f>
        <v>0</v>
      </c>
      <c r="O23" s="129"/>
    </row>
    <row r="24" spans="1:18" ht="47.25" customHeight="1" thickTop="1" thickBot="1" x14ac:dyDescent="0.25">
      <c r="A24" s="11" t="s">
        <v>7</v>
      </c>
      <c r="B24" s="103"/>
      <c r="C24" s="13"/>
      <c r="D24" s="130"/>
      <c r="E24" s="69"/>
      <c r="F24" s="130"/>
      <c r="G24" s="19">
        <f>SUM(G12:G23)</f>
        <v>37149</v>
      </c>
      <c r="H24" s="130"/>
      <c r="I24" s="86"/>
      <c r="J24" s="19">
        <f>SUM(J15:J17)</f>
        <v>16224</v>
      </c>
      <c r="K24" s="130"/>
      <c r="L24" s="14"/>
      <c r="M24" s="62"/>
      <c r="N24" s="84">
        <f>SUM(N12:N23)</f>
        <v>0</v>
      </c>
      <c r="O24" s="32"/>
    </row>
    <row r="25" spans="1:18" ht="47.25" customHeight="1" thickTop="1" thickBot="1" x14ac:dyDescent="0.25">
      <c r="A25" s="54"/>
      <c r="C25" s="129"/>
      <c r="D25" s="129"/>
      <c r="E25" s="129"/>
      <c r="F25" s="129"/>
      <c r="G25" s="57"/>
      <c r="H25" s="129"/>
      <c r="I25" s="56"/>
      <c r="J25" s="57"/>
      <c r="K25" s="129"/>
      <c r="L25" s="56"/>
      <c r="M25" s="56"/>
      <c r="N25" s="102"/>
      <c r="O25" s="58"/>
      <c r="P25" s="59"/>
    </row>
    <row r="26" spans="1:18" ht="45" customHeight="1" thickTop="1" thickBot="1" x14ac:dyDescent="0.25">
      <c r="A26" s="133"/>
      <c r="B26" s="134"/>
      <c r="C26" s="129"/>
      <c r="D26" s="129"/>
      <c r="E26" s="129"/>
      <c r="F26" s="129"/>
      <c r="G26" s="57"/>
      <c r="H26" s="129"/>
      <c r="M26" s="113" t="s">
        <v>39</v>
      </c>
      <c r="N26" s="84">
        <f>N24</f>
        <v>0</v>
      </c>
      <c r="P26" s="59"/>
    </row>
    <row r="27" spans="1:18" ht="15.75" customHeight="1" x14ac:dyDescent="0.2">
      <c r="A27" s="133"/>
      <c r="B27" s="135"/>
      <c r="I27" s="129"/>
      <c r="J27" s="72"/>
      <c r="K27" s="73"/>
      <c r="L27" s="74"/>
      <c r="M27" s="127" t="s">
        <v>122</v>
      </c>
      <c r="P27" s="31"/>
      <c r="R27" s="24"/>
    </row>
    <row r="28" spans="1:18" s="1" customFormat="1" ht="13.5" customHeight="1" x14ac:dyDescent="0.2">
      <c r="A28" s="133"/>
      <c r="B28" s="133"/>
      <c r="I28" s="76"/>
      <c r="J28" s="77"/>
      <c r="K28" s="63"/>
      <c r="L28" s="63"/>
      <c r="M28" s="128" t="s">
        <v>124</v>
      </c>
    </row>
    <row r="29" spans="1:18" s="42" customFormat="1" ht="18" customHeight="1" x14ac:dyDescent="0.2">
      <c r="A29" s="133"/>
      <c r="B29" s="133"/>
      <c r="D29" s="48"/>
      <c r="E29" s="48"/>
      <c r="F29" s="48"/>
      <c r="I29" s="65"/>
      <c r="J29" s="79"/>
      <c r="K29" s="64"/>
      <c r="L29" s="64"/>
      <c r="M29" s="78"/>
      <c r="N29" s="78"/>
    </row>
    <row r="30" spans="1:18" s="42" customFormat="1" ht="18" customHeight="1" x14ac:dyDescent="0.2">
      <c r="B30" s="52"/>
      <c r="D30" s="49"/>
      <c r="E30" s="49"/>
      <c r="F30" s="49"/>
    </row>
    <row r="31" spans="1:18" s="42" customFormat="1" ht="21" customHeight="1" x14ac:dyDescent="0.2">
      <c r="B31" s="80"/>
      <c r="D31" s="53"/>
      <c r="E31" s="53"/>
      <c r="F31" s="53"/>
      <c r="G31" s="53"/>
      <c r="H31" s="53"/>
      <c r="I31" s="49"/>
      <c r="Q31" s="50"/>
    </row>
    <row r="32" spans="1:18" s="42" customFormat="1" ht="18" customHeight="1" x14ac:dyDescent="0.2">
      <c r="B32" s="46"/>
      <c r="D32" s="49"/>
      <c r="E32" s="49"/>
      <c r="F32" s="49"/>
    </row>
    <row r="33" spans="1:9" s="42" customFormat="1" ht="18" customHeight="1" x14ac:dyDescent="0.2">
      <c r="A33" s="51"/>
      <c r="B33" s="46"/>
      <c r="D33" s="49"/>
      <c r="E33" s="49"/>
      <c r="F33" s="49"/>
    </row>
    <row r="34" spans="1:9" s="42" customFormat="1" ht="21" customHeight="1" x14ac:dyDescent="0.2">
      <c r="D34" s="43"/>
      <c r="E34" s="43"/>
      <c r="F34" s="43"/>
    </row>
    <row r="35" spans="1:9" s="51" customFormat="1" ht="21" customHeight="1" x14ac:dyDescent="0.2">
      <c r="D35" s="47"/>
      <c r="E35" s="47"/>
      <c r="F35" s="47"/>
      <c r="G35" s="47"/>
      <c r="H35" s="47"/>
      <c r="I35" s="43"/>
    </row>
  </sheetData>
  <sheetProtection sheet="1" selectLockedCells="1"/>
  <mergeCells count="26">
    <mergeCell ref="G15:G17"/>
    <mergeCell ref="J12:J14"/>
    <mergeCell ref="K12:K14"/>
    <mergeCell ref="L12:L14"/>
    <mergeCell ref="A4:N4"/>
    <mergeCell ref="A6:C6"/>
    <mergeCell ref="D6:E6"/>
    <mergeCell ref="A8:B10"/>
    <mergeCell ref="C8:F8"/>
    <mergeCell ref="G8:M8"/>
    <mergeCell ref="N8:N10"/>
    <mergeCell ref="A12:A23"/>
    <mergeCell ref="H15:H17"/>
    <mergeCell ref="O8:O9"/>
    <mergeCell ref="C9:C10"/>
    <mergeCell ref="D9:D10"/>
    <mergeCell ref="E9:E10"/>
    <mergeCell ref="F9:F11"/>
    <mergeCell ref="G9:I9"/>
    <mergeCell ref="J9:L9"/>
    <mergeCell ref="M9:M10"/>
    <mergeCell ref="O12:O19"/>
    <mergeCell ref="L18:L23"/>
    <mergeCell ref="K18:K23"/>
    <mergeCell ref="J18:J23"/>
    <mergeCell ref="I15:I17"/>
  </mergeCells>
  <phoneticPr fontId="5"/>
  <pageMargins left="0.39370078740157483" right="0.19685039370078741" top="0.19685039370078741" bottom="0.19685039370078741" header="0.51181102362204722" footer="0.51181102362204722"/>
  <pageSetup paperSize="9" scale="81" orientation="landscape" cellComments="asDisplayed" r:id="rId1"/>
  <headerFooter alignWithMargins="0"/>
  <colBreaks count="1" manualBreakCount="1">
    <brk id="2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算定書一覧表</vt:lpstr>
      <vt:lpstr>①夏季その他季</vt:lpstr>
      <vt:lpstr>②夏季その他季</vt:lpstr>
      <vt:lpstr>③夏季その他季</vt:lpstr>
      <vt:lpstr>④夏季その他季</vt:lpstr>
      <vt:lpstr>⑤夏季その他季</vt:lpstr>
      <vt:lpstr>⑥夏季その他季</vt:lpstr>
      <vt:lpstr>⑦夏季その他季</vt:lpstr>
      <vt:lpstr>⑧夏季その他季</vt:lpstr>
      <vt:lpstr>⑨夏季その他季</vt:lpstr>
      <vt:lpstr>⑩夏季その他季</vt:lpstr>
      <vt:lpstr>⑪夏季その他季</vt:lpstr>
      <vt:lpstr>⑫夏季その他季</vt:lpstr>
      <vt:lpstr>⑬夏季その他季</vt:lpstr>
      <vt:lpstr>⑭夏季その他</vt:lpstr>
      <vt:lpstr>⑮夏季その他</vt:lpstr>
      <vt:lpstr>⑯夏季その他</vt:lpstr>
      <vt:lpstr>⑰夏季その他</vt:lpstr>
      <vt:lpstr>⑱夏季その他</vt:lpstr>
      <vt:lpstr>⑲夏季その他</vt:lpstr>
      <vt:lpstr>㉔夏季その他</vt:lpstr>
      <vt:lpstr>㉕夏季その他</vt:lpstr>
      <vt:lpstr>⑳夜間昼間重負荷</vt:lpstr>
      <vt:lpstr>㉑夜間昼間重負荷</vt:lpstr>
      <vt:lpstr>㉒夜間昼間重負荷</vt:lpstr>
      <vt:lpstr>㉓夜間昼間重負荷</vt:lpstr>
      <vt:lpstr>㉖夜間昼間重負荷</vt:lpstr>
      <vt:lpstr>㉗夜間昼間重負荷</vt:lpstr>
      <vt:lpstr>㉘夜間昼間重負荷</vt:lpstr>
      <vt:lpstr>㉙夜間昼間重負荷</vt:lpstr>
      <vt:lpstr>①夏季その他季!Print_Area</vt:lpstr>
      <vt:lpstr>②夏季その他季!Print_Area</vt:lpstr>
      <vt:lpstr>③夏季その他季!Print_Area</vt:lpstr>
      <vt:lpstr>④夏季その他季!Print_Area</vt:lpstr>
      <vt:lpstr>⑤夏季その他季!Print_Area</vt:lpstr>
      <vt:lpstr>⑥夏季その他季!Print_Area</vt:lpstr>
      <vt:lpstr>⑦夏季その他季!Print_Area</vt:lpstr>
      <vt:lpstr>⑧夏季その他季!Print_Area</vt:lpstr>
      <vt:lpstr>⑨夏季その他季!Print_Area</vt:lpstr>
      <vt:lpstr>⑩夏季その他季!Print_Area</vt:lpstr>
      <vt:lpstr>⑪夏季その他季!Print_Area</vt:lpstr>
      <vt:lpstr>⑫夏季その他季!Print_Area</vt:lpstr>
      <vt:lpstr>⑬夏季その他季!Print_Area</vt:lpstr>
      <vt:lpstr>⑭夏季その他!Print_Area</vt:lpstr>
      <vt:lpstr>⑮夏季その他!Print_Area</vt:lpstr>
      <vt:lpstr>⑯夏季その他!Print_Area</vt:lpstr>
      <vt:lpstr>⑰夏季その他!Print_Area</vt:lpstr>
      <vt:lpstr>⑱夏季その他!Print_Area</vt:lpstr>
      <vt:lpstr>⑲夏季その他!Print_Area</vt:lpstr>
      <vt:lpstr>⑳夜間昼間重負荷!Print_Area</vt:lpstr>
      <vt:lpstr>'㉑夜間昼間重負荷'!Print_Area</vt:lpstr>
      <vt:lpstr>'㉒夜間昼間重負荷'!Print_Area</vt:lpstr>
      <vt:lpstr>'㉓夜間昼間重負荷'!Print_Area</vt:lpstr>
      <vt:lpstr>'㉔夏季その他'!Print_Area</vt:lpstr>
      <vt:lpstr>'㉕夏季その他'!Print_Area</vt:lpstr>
      <vt:lpstr>'㉖夜間昼間重負荷'!Print_Area</vt:lpstr>
      <vt:lpstr>'㉗夜間昼間重負荷'!Print_Area</vt:lpstr>
      <vt:lpstr>'㉘夜間昼間重負荷'!Print_Area</vt:lpstr>
      <vt:lpstr>'㉙夜間昼間重負荷'!Print_Area</vt:lpstr>
      <vt:lpstr>算定書一覧表!Print_Area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昭憲</dc:creator>
  <cp:lastModifiedBy>杉山　彰浩</cp:lastModifiedBy>
  <cp:lastPrinted>2026-01-14T08:14:30Z</cp:lastPrinted>
  <dcterms:created xsi:type="dcterms:W3CDTF">2022-09-26T02:34:53Z</dcterms:created>
  <dcterms:modified xsi:type="dcterms:W3CDTF">2026-01-19T02:15:06Z</dcterms:modified>
</cp:coreProperties>
</file>